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2240" firstSheet="6" activeTab="11"/>
  </bookViews>
  <sheets>
    <sheet name="2014 г" sheetId="1" r:id="rId1"/>
    <sheet name="2015 г" sheetId="2" r:id="rId2"/>
    <sheet name="2016" sheetId="3" r:id="rId3"/>
    <sheet name="2017" sheetId="4" r:id="rId4"/>
    <sheet name="2018 г" sheetId="5" r:id="rId5"/>
    <sheet name="2019 Г" sheetId="6" r:id="rId6"/>
    <sheet name="2020" sheetId="7" r:id="rId7"/>
    <sheet name="2023" sheetId="11" r:id="rId8"/>
    <sheet name="2021" sheetId="9" r:id="rId9"/>
    <sheet name="Земля к отчету перерасчет" sheetId="10" r:id="rId10"/>
    <sheet name="2023 для отчета " sheetId="12" r:id="rId11"/>
    <sheet name="2024 г" sheetId="13" r:id="rId12"/>
  </sheets>
  <definedNames>
    <definedName name="_xlnm.Print_Area" localSheetId="1">'2015 г'!$A$5:$I$15</definedName>
    <definedName name="_xlnm.Print_Area" localSheetId="4">'2018 г'!$A$2:$L$19</definedName>
    <definedName name="_xlnm.Print_Area" localSheetId="5">'2019 Г'!$A$9:$J$53</definedName>
  </definedNames>
  <calcPr calcId="114210"/>
</workbook>
</file>

<file path=xl/calcChain.xml><?xml version="1.0" encoding="utf-8"?>
<calcChain xmlns="http://schemas.openxmlformats.org/spreadsheetml/2006/main">
  <c r="M51" i="13"/>
  <c r="L51"/>
  <c r="L46"/>
  <c r="N46"/>
  <c r="L45"/>
  <c r="L44"/>
  <c r="L47"/>
  <c r="N47"/>
  <c r="L48"/>
  <c r="L50"/>
  <c r="N50"/>
  <c r="M49"/>
  <c r="L49"/>
  <c r="M42"/>
  <c r="M41"/>
  <c r="M40"/>
  <c r="M12"/>
  <c r="M11"/>
  <c r="L11"/>
  <c r="L9"/>
  <c r="N9"/>
  <c r="M6"/>
  <c r="L6"/>
  <c r="J54"/>
  <c r="J53"/>
  <c r="I53"/>
  <c r="J55"/>
  <c r="J52"/>
  <c r="N49"/>
  <c r="N48"/>
  <c r="N45"/>
  <c r="N44"/>
  <c r="L43"/>
  <c r="N43"/>
  <c r="L42"/>
  <c r="N42"/>
  <c r="L41"/>
  <c r="N41"/>
  <c r="L40"/>
  <c r="N40"/>
  <c r="L39"/>
  <c r="N39"/>
  <c r="L38"/>
  <c r="N38"/>
  <c r="L37"/>
  <c r="N37"/>
  <c r="L36"/>
  <c r="N36"/>
  <c r="L35"/>
  <c r="N35"/>
  <c r="L34"/>
  <c r="N34"/>
  <c r="L33"/>
  <c r="N33"/>
  <c r="L32"/>
  <c r="N32"/>
  <c r="L31"/>
  <c r="N31"/>
  <c r="L30"/>
  <c r="N30"/>
  <c r="L29"/>
  <c r="N29"/>
  <c r="L28"/>
  <c r="N28"/>
  <c r="L27"/>
  <c r="N27"/>
  <c r="L26"/>
  <c r="N26"/>
  <c r="L25"/>
  <c r="N25"/>
  <c r="L24"/>
  <c r="N24"/>
  <c r="L23"/>
  <c r="N23"/>
  <c r="L22"/>
  <c r="N22"/>
  <c r="L21"/>
  <c r="N21"/>
  <c r="L20"/>
  <c r="N20"/>
  <c r="L19"/>
  <c r="N19"/>
  <c r="L18"/>
  <c r="N18"/>
  <c r="L17"/>
  <c r="N17"/>
  <c r="L16"/>
  <c r="N16"/>
  <c r="L15"/>
  <c r="N15"/>
  <c r="L14"/>
  <c r="N14"/>
  <c r="L13"/>
  <c r="N13"/>
  <c r="L12"/>
  <c r="N12"/>
  <c r="N11"/>
  <c r="M10"/>
  <c r="L10"/>
  <c r="N10"/>
  <c r="M8"/>
  <c r="L8"/>
  <c r="N8"/>
  <c r="L7"/>
  <c r="N7"/>
  <c r="N6"/>
  <c r="M5"/>
  <c r="L5"/>
  <c r="N5"/>
  <c r="L41" i="12"/>
  <c r="L39"/>
  <c r="L35"/>
  <c r="L29"/>
  <c r="L25"/>
  <c r="L20"/>
  <c r="L14"/>
  <c r="L10"/>
  <c r="M9" i="13"/>
  <c r="N53"/>
  <c r="L53"/>
  <c r="M7"/>
  <c r="L51" i="12"/>
  <c r="L45"/>
  <c r="L44"/>
  <c r="L43"/>
  <c r="L42"/>
  <c r="L40"/>
  <c r="L38"/>
  <c r="L37"/>
  <c r="L36"/>
  <c r="L34"/>
  <c r="L32"/>
  <c r="L33"/>
  <c r="L31"/>
  <c r="L30"/>
  <c r="L28"/>
  <c r="L27"/>
  <c r="L26"/>
  <c r="L24"/>
  <c r="L23"/>
  <c r="L22"/>
  <c r="L21"/>
  <c r="L19"/>
  <c r="L18"/>
  <c r="L16"/>
  <c r="L17"/>
  <c r="L15"/>
  <c r="L13"/>
  <c r="L12"/>
  <c r="L11"/>
  <c r="L9"/>
  <c r="L8"/>
  <c r="L7"/>
  <c r="L5"/>
  <c r="J53"/>
  <c r="J52"/>
  <c r="J55"/>
  <c r="J54"/>
  <c r="M7"/>
  <c r="M21"/>
  <c r="M22"/>
  <c r="M24"/>
  <c r="M25"/>
  <c r="M26"/>
  <c r="M28"/>
  <c r="M29"/>
  <c r="M32"/>
  <c r="M33"/>
  <c r="M34"/>
  <c r="M36"/>
  <c r="M38"/>
  <c r="M39"/>
  <c r="M40"/>
  <c r="M41"/>
  <c r="M42"/>
  <c r="M44"/>
  <c r="L46"/>
  <c r="M46"/>
  <c r="L47"/>
  <c r="M47"/>
  <c r="L48"/>
  <c r="M48"/>
  <c r="L49"/>
  <c r="L50"/>
  <c r="M50"/>
  <c r="M5"/>
  <c r="L6"/>
  <c r="I53"/>
  <c r="M49"/>
  <c r="M43"/>
  <c r="M37"/>
  <c r="M31"/>
  <c r="M27"/>
  <c r="M23"/>
  <c r="M20"/>
  <c r="M19"/>
  <c r="M18"/>
  <c r="M17"/>
  <c r="M16"/>
  <c r="M15"/>
  <c r="M14"/>
  <c r="M13"/>
  <c r="M12"/>
  <c r="M11"/>
  <c r="M10"/>
  <c r="M9"/>
  <c r="M8"/>
  <c r="M6"/>
  <c r="M30"/>
  <c r="M45"/>
  <c r="M35"/>
  <c r="M6" i="11"/>
  <c r="M8"/>
  <c r="M10"/>
  <c r="M12"/>
  <c r="M14"/>
  <c r="M16"/>
  <c r="M18"/>
  <c r="M20"/>
  <c r="M22"/>
  <c r="M24"/>
  <c r="M26"/>
  <c r="M28"/>
  <c r="M30"/>
  <c r="M32"/>
  <c r="M34"/>
  <c r="M36"/>
  <c r="H53"/>
  <c r="J50"/>
  <c r="M50"/>
  <c r="J49"/>
  <c r="M49"/>
  <c r="J48"/>
  <c r="M48"/>
  <c r="J47"/>
  <c r="M47"/>
  <c r="J46"/>
  <c r="M46"/>
  <c r="J45"/>
  <c r="M45"/>
  <c r="J44"/>
  <c r="M44"/>
  <c r="J6"/>
  <c r="L49"/>
  <c r="L48"/>
  <c r="L47"/>
  <c r="L46"/>
  <c r="L45"/>
  <c r="L44"/>
  <c r="L43"/>
  <c r="L42"/>
  <c r="L41"/>
  <c r="L40"/>
  <c r="L39"/>
  <c r="L38"/>
  <c r="J38"/>
  <c r="M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1"/>
  <c r="L10"/>
  <c r="L9"/>
  <c r="L8"/>
  <c r="L7"/>
  <c r="J43"/>
  <c r="M43"/>
  <c r="J42"/>
  <c r="M42"/>
  <c r="J41"/>
  <c r="M41"/>
  <c r="J40"/>
  <c r="M40"/>
  <c r="J39"/>
  <c r="M39"/>
  <c r="J37"/>
  <c r="M37"/>
  <c r="J36"/>
  <c r="J35"/>
  <c r="M35"/>
  <c r="J34"/>
  <c r="J33"/>
  <c r="M33"/>
  <c r="J32"/>
  <c r="J31"/>
  <c r="M31"/>
  <c r="J30"/>
  <c r="J29"/>
  <c r="M29"/>
  <c r="J28"/>
  <c r="J27"/>
  <c r="M27"/>
  <c r="J26"/>
  <c r="J25"/>
  <c r="M25"/>
  <c r="J24"/>
  <c r="J23"/>
  <c r="M23"/>
  <c r="J22"/>
  <c r="J21"/>
  <c r="M21"/>
  <c r="J20"/>
  <c r="J19"/>
  <c r="M19"/>
  <c r="J18"/>
  <c r="J17"/>
  <c r="M17"/>
  <c r="J16"/>
  <c r="J15"/>
  <c r="M15"/>
  <c r="J14"/>
  <c r="J13"/>
  <c r="M13"/>
  <c r="J12"/>
  <c r="J11"/>
  <c r="M11"/>
  <c r="J10"/>
  <c r="J9"/>
  <c r="M9"/>
  <c r="J8"/>
  <c r="J7"/>
  <c r="M7"/>
  <c r="L45" i="9"/>
  <c r="H45"/>
  <c r="K44" i="10"/>
  <c r="H44"/>
  <c r="L43"/>
  <c r="J43"/>
  <c r="L42"/>
  <c r="J42"/>
  <c r="L41"/>
  <c r="J41"/>
  <c r="L40"/>
  <c r="J40"/>
  <c r="L39"/>
  <c r="J39"/>
  <c r="L38"/>
  <c r="J38"/>
  <c r="L37"/>
  <c r="J37"/>
  <c r="L36"/>
  <c r="J36"/>
  <c r="L35"/>
  <c r="J35"/>
  <c r="L34"/>
  <c r="J34"/>
  <c r="L33"/>
  <c r="J33"/>
  <c r="L32"/>
  <c r="J32"/>
  <c r="L31"/>
  <c r="J31"/>
  <c r="L30"/>
  <c r="J30"/>
  <c r="L29"/>
  <c r="J29"/>
  <c r="L28"/>
  <c r="J28"/>
  <c r="L27"/>
  <c r="J27"/>
  <c r="L26"/>
  <c r="J26"/>
  <c r="L25"/>
  <c r="J25"/>
  <c r="L24"/>
  <c r="J24"/>
  <c r="L23"/>
  <c r="J23"/>
  <c r="L22"/>
  <c r="J22"/>
  <c r="L21"/>
  <c r="J21"/>
  <c r="L20"/>
  <c r="J20"/>
  <c r="L19"/>
  <c r="J19"/>
  <c r="L18"/>
  <c r="J18"/>
  <c r="L17"/>
  <c r="J17"/>
  <c r="L16"/>
  <c r="J16"/>
  <c r="L15"/>
  <c r="J15"/>
  <c r="L14"/>
  <c r="J14"/>
  <c r="L13"/>
  <c r="J13"/>
  <c r="L12"/>
  <c r="J12"/>
  <c r="L11"/>
  <c r="J11"/>
  <c r="L10"/>
  <c r="J10"/>
  <c r="L9"/>
  <c r="J9"/>
  <c r="L8"/>
  <c r="J8"/>
  <c r="L7"/>
  <c r="J7"/>
  <c r="L6"/>
  <c r="J6"/>
  <c r="J44"/>
  <c r="L5"/>
  <c r="L44"/>
  <c r="J43" i="9"/>
  <c r="M43"/>
  <c r="H20" i="3"/>
  <c r="H16"/>
  <c r="J12"/>
  <c r="J13"/>
  <c r="J14"/>
  <c r="I9"/>
  <c r="J9"/>
  <c r="I11"/>
  <c r="J11"/>
  <c r="I10"/>
  <c r="I16"/>
  <c r="H18"/>
  <c r="N14"/>
  <c r="K14" i="2"/>
  <c r="H14"/>
  <c r="I14" i="1"/>
  <c r="J6"/>
  <c r="J14"/>
  <c r="H18" i="5"/>
  <c r="M6" i="9"/>
  <c r="M45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5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45"/>
  <c r="J43" i="7"/>
  <c r="J42"/>
  <c r="H44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48"/>
  <c r="H51" i="6"/>
  <c r="J30"/>
  <c r="J29"/>
  <c r="J28"/>
  <c r="J27"/>
  <c r="J26"/>
  <c r="J25"/>
  <c r="J24"/>
  <c r="J23"/>
  <c r="J22"/>
  <c r="J21"/>
  <c r="J20"/>
  <c r="J47"/>
  <c r="J46"/>
  <c r="J45"/>
  <c r="J44"/>
  <c r="J43"/>
  <c r="J42"/>
  <c r="J41"/>
  <c r="J40"/>
  <c r="J39"/>
  <c r="J38"/>
  <c r="J37"/>
  <c r="J36"/>
  <c r="J35"/>
  <c r="J34"/>
  <c r="J33"/>
  <c r="J32"/>
  <c r="J31"/>
  <c r="J48"/>
  <c r="J19"/>
  <c r="J18"/>
  <c r="J17"/>
  <c r="J13"/>
  <c r="J14"/>
  <c r="J52"/>
  <c r="J15"/>
  <c r="J16"/>
  <c r="J12"/>
  <c r="J18" i="5"/>
  <c r="J16" i="4"/>
  <c r="L10" i="3"/>
  <c r="L16"/>
  <c r="I8" i="2"/>
  <c r="I14"/>
  <c r="J11" i="1"/>
  <c r="J10"/>
  <c r="J9"/>
  <c r="J8"/>
  <c r="J7"/>
  <c r="L5" i="11"/>
  <c r="L53"/>
  <c r="J5"/>
  <c r="M5"/>
  <c r="M53"/>
  <c r="M53" i="12"/>
  <c r="J10" i="3"/>
  <c r="J16"/>
  <c r="J53" i="11"/>
  <c r="L53" i="12"/>
</calcChain>
</file>

<file path=xl/sharedStrings.xml><?xml version="1.0" encoding="utf-8"?>
<sst xmlns="http://schemas.openxmlformats.org/spreadsheetml/2006/main" count="1421" uniqueCount="176">
  <si>
    <t xml:space="preserve">Сведения по земельным участкам за 2014 г Администрация поселка Теткино </t>
  </si>
  <si>
    <t>№п/п</t>
  </si>
  <si>
    <t>наименоваеие земельного участка</t>
  </si>
  <si>
    <t>кадастровый номер</t>
  </si>
  <si>
    <t>поступил</t>
  </si>
  <si>
    <t>балансодержатель</t>
  </si>
  <si>
    <t>земельный участок (газопровод)</t>
  </si>
  <si>
    <t>выбыл</t>
  </si>
  <si>
    <t>31.01.2014 г</t>
  </si>
  <si>
    <t>Администрация поселка Теткино</t>
  </si>
  <si>
    <t>46:03:020113:171</t>
  </si>
  <si>
    <t>46:03:020118:238</t>
  </si>
  <si>
    <t>31.01.2014г</t>
  </si>
  <si>
    <t>46:03:020116:171</t>
  </si>
  <si>
    <t>46:03:020117:210</t>
  </si>
  <si>
    <t>46:03:020110:355</t>
  </si>
  <si>
    <t>земельный участок (здание администрации )</t>
  </si>
  <si>
    <t>46:03:020101:148</t>
  </si>
  <si>
    <t>Администрация поселка Теткино ул.Бочарникова д.4</t>
  </si>
  <si>
    <t>Итого</t>
  </si>
  <si>
    <t>площадь кв.м</t>
  </si>
  <si>
    <t>кадастровая стоимость в руб.</t>
  </si>
  <si>
    <t>земельный налог в руб.</t>
  </si>
  <si>
    <t xml:space="preserve">Сведения по земельным участкам за 2015 г Администрация поселка Теткино </t>
  </si>
  <si>
    <t>земельный участок (здание бани )</t>
  </si>
  <si>
    <t>46:03:020110:475</t>
  </si>
  <si>
    <t>земельный участок (здание конторы МУП ЖКХ")</t>
  </si>
  <si>
    <t xml:space="preserve">46:03:020104:99 </t>
  </si>
  <si>
    <t>09,10.2015</t>
  </si>
  <si>
    <t xml:space="preserve">Сведения по земельным участкам за 2016 г Администрация поселка Теткино </t>
  </si>
  <si>
    <t>09.10.2015 г</t>
  </si>
  <si>
    <t>46:03:020104:216</t>
  </si>
  <si>
    <t>19.04.2016 г</t>
  </si>
  <si>
    <t>46:03:020104:217</t>
  </si>
  <si>
    <t>46:03:020104:218</t>
  </si>
  <si>
    <t>количество месяцев владения земельным участком</t>
  </si>
  <si>
    <t xml:space="preserve">земельный участок под административно-управленческими объектами </t>
  </si>
  <si>
    <t xml:space="preserve">Земельный участок  под гаражом  "ЖКХ" новый  участок размежеваный </t>
  </si>
  <si>
    <t xml:space="preserve">Земельный участок под водозабором " ЖКХ" новый участок размежеваный </t>
  </si>
  <si>
    <t>Земельный участок под конторой "ЖКХ" новый участок размежеваный</t>
  </si>
  <si>
    <t>собственник</t>
  </si>
  <si>
    <t xml:space="preserve">Сведения по земельным участкам за 2017 г Администрация поселка Теткино </t>
  </si>
  <si>
    <t>07.06.2017г</t>
  </si>
  <si>
    <t>07.06.2017 г</t>
  </si>
  <si>
    <t>Земельный участок под полигон под мусор</t>
  </si>
  <si>
    <t>46:03:020110:488</t>
  </si>
  <si>
    <t>15.06.2017г</t>
  </si>
  <si>
    <t xml:space="preserve">Земельный участок ул.Спартака </t>
  </si>
  <si>
    <t>46:03:000000:669</t>
  </si>
  <si>
    <t>06.07.2018 г</t>
  </si>
  <si>
    <t>15.08.2018 г</t>
  </si>
  <si>
    <t xml:space="preserve">Земельный участок ул.Чапаева </t>
  </si>
  <si>
    <t>46:03:020117:218</t>
  </si>
  <si>
    <t xml:space="preserve">Земельный участок ул. Белопольская </t>
  </si>
  <si>
    <t>46:03:000000:820</t>
  </si>
  <si>
    <t xml:space="preserve">Земельный участок ул. Пограничная </t>
  </si>
  <si>
    <t>46:03:020118:256</t>
  </si>
  <si>
    <t xml:space="preserve">Земельный участок ул. Ленина  </t>
  </si>
  <si>
    <t>46:03:000000:821</t>
  </si>
  <si>
    <t>15.02.2017г</t>
  </si>
  <si>
    <t xml:space="preserve">Сведения по земельным участкам за 2018 г Администрация поселка Теткино </t>
  </si>
  <si>
    <t xml:space="preserve">Земельный участок ул.8 Марта  </t>
  </si>
  <si>
    <t>46:03:020104:228</t>
  </si>
  <si>
    <t xml:space="preserve">Земельный участок ул.Чкалова  </t>
  </si>
  <si>
    <t>46:03:020104:226</t>
  </si>
  <si>
    <t xml:space="preserve">Земельный участок ул.Чапаева   </t>
  </si>
  <si>
    <t>46:03:000000:911</t>
  </si>
  <si>
    <t xml:space="preserve">Земельный участок ул.Фрунзе   </t>
  </si>
  <si>
    <t>46:03:000000:914</t>
  </si>
  <si>
    <t xml:space="preserve">Земельный участок ул.Урицкого    </t>
  </si>
  <si>
    <t>46:03:000000:913</t>
  </si>
  <si>
    <t xml:space="preserve">Земельный участок ул.Трудовая    </t>
  </si>
  <si>
    <t>46:03:000000:907</t>
  </si>
  <si>
    <t xml:space="preserve">Земельный участок ул.Пугачева    </t>
  </si>
  <si>
    <t>46:03:020115:255</t>
  </si>
  <si>
    <t xml:space="preserve">Земельный участок ул.Пролетарская    </t>
  </si>
  <si>
    <t>46:03:000000:901</t>
  </si>
  <si>
    <t xml:space="preserve">Земельный участок ул.Пристанионная    </t>
  </si>
  <si>
    <t>46:03:020116:182</t>
  </si>
  <si>
    <t xml:space="preserve">Земельный участок пер.Первомайский  </t>
  </si>
  <si>
    <t>46:03:020104:227</t>
  </si>
  <si>
    <t xml:space="preserve">Земельный участок пер.Спартака   </t>
  </si>
  <si>
    <t>46:03:020102:281</t>
  </si>
  <si>
    <t xml:space="preserve">Земельный участок пер.Ленина    </t>
  </si>
  <si>
    <t>46:03:000000:904</t>
  </si>
  <si>
    <t xml:space="preserve">Земельный участок ул.Набережная     </t>
  </si>
  <si>
    <t>46:03:000000:902</t>
  </si>
  <si>
    <t xml:space="preserve">Земельный участок ул.МТС     </t>
  </si>
  <si>
    <t>46:03:020107:197</t>
  </si>
  <si>
    <t xml:space="preserve">Земельный участок ул.Молодежная     </t>
  </si>
  <si>
    <t>46:03:000000:903</t>
  </si>
  <si>
    <t xml:space="preserve">Земельный участок тер.Мелькомбината     </t>
  </si>
  <si>
    <t>46:03:000000:905</t>
  </si>
  <si>
    <t xml:space="preserve">Земельный участок ул.Медицинская    </t>
  </si>
  <si>
    <t>46:03:020109:202</t>
  </si>
  <si>
    <t xml:space="preserve">Земельный участок пер.Крестьянский      </t>
  </si>
  <si>
    <t>46:03:000000:906</t>
  </si>
  <si>
    <t xml:space="preserve">Земельный участок пер.Красный       </t>
  </si>
  <si>
    <t>46:03:000000:912</t>
  </si>
  <si>
    <t xml:space="preserve">Земельный участок ул.Красноармейская        </t>
  </si>
  <si>
    <t>46:03:000000:909</t>
  </si>
  <si>
    <t xml:space="preserve">Земельный участок ул.Комсомольская        </t>
  </si>
  <si>
    <t>46:03:020111:390</t>
  </si>
  <si>
    <t xml:space="preserve">Земельный участок пер.Коммунальный        </t>
  </si>
  <si>
    <t>46:03:020105:344</t>
  </si>
  <si>
    <t xml:space="preserve">Земельный участок ул.Кирова       </t>
  </si>
  <si>
    <t>46:03:000000:900</t>
  </si>
  <si>
    <t xml:space="preserve">Земельный участок ул.Карла Маркса        </t>
  </si>
  <si>
    <t>46:03:020111:389</t>
  </si>
  <si>
    <t xml:space="preserve">Земельный участок ул.Бочарникова        </t>
  </si>
  <si>
    <t>46:03:000000:899</t>
  </si>
  <si>
    <t xml:space="preserve">Земельный участок ул.Базарная         </t>
  </si>
  <si>
    <t>46:03:020106:363</t>
  </si>
  <si>
    <t xml:space="preserve">Земельный участок ул.Атынская         </t>
  </si>
  <si>
    <t>46:03:000000:908</t>
  </si>
  <si>
    <t xml:space="preserve">Земельный участок по кладбищем </t>
  </si>
  <si>
    <t>46:03:020116:181</t>
  </si>
  <si>
    <t xml:space="preserve">Земельный участок  </t>
  </si>
  <si>
    <t>46:03:020111:384</t>
  </si>
  <si>
    <t xml:space="preserve">Сведения по земельным участкам за 2019 г Администрация поселка Теткино </t>
  </si>
  <si>
    <t>46:03:020104;229</t>
  </si>
  <si>
    <t>46:03:020118:253</t>
  </si>
  <si>
    <t xml:space="preserve">Земельный участок (парк) </t>
  </si>
  <si>
    <t>Земельный участок под вышку</t>
  </si>
  <si>
    <t>46:03:020108:204</t>
  </si>
  <si>
    <t xml:space="preserve">Сведения по земельным участкам за 2021  г Администрация поселка Теткино </t>
  </si>
  <si>
    <t>с изменениями</t>
  </si>
  <si>
    <t>46:03:020104:229</t>
  </si>
  <si>
    <t>0104.851</t>
  </si>
  <si>
    <t>0113.851</t>
  </si>
  <si>
    <t>Код БК</t>
  </si>
  <si>
    <t>разница</t>
  </si>
  <si>
    <t>отчет на 01.01.2016</t>
  </si>
  <si>
    <t>отчет на 31.12.2016</t>
  </si>
  <si>
    <t>принято</t>
  </si>
  <si>
    <t>было в 2015 году</t>
  </si>
  <si>
    <t>46:03:020105:041</t>
  </si>
  <si>
    <t>Земельный участок,  ул.Ленина д.112 ( ДК )</t>
  </si>
  <si>
    <t>Дворец культуры</t>
  </si>
  <si>
    <t>дата определения с 01.01.2021 года, Дата применения с 01.01.2022 г.</t>
  </si>
  <si>
    <t>налог</t>
  </si>
  <si>
    <t>Земельный участок  (для строительства КТП 2х250 кВа на территории РБ)</t>
  </si>
  <si>
    <t>Земельный участок,  ул.Ленина д.112 (ДК)</t>
  </si>
  <si>
    <t>Сведения по земельным участкам за 2021  г Администрация поселка Теткино Глушковского района</t>
  </si>
  <si>
    <t>0801.851</t>
  </si>
  <si>
    <t xml:space="preserve">Земельный участок под котельной </t>
  </si>
  <si>
    <t>46:03020110:52</t>
  </si>
  <si>
    <t xml:space="preserve">Сведения по земельным участкам за 2022  г Администрация поселка Теткино </t>
  </si>
  <si>
    <t xml:space="preserve">Сведения по земельным участкам за 2023  г Администрация поселка Теткино </t>
  </si>
  <si>
    <t>46:03:020105:466</t>
  </si>
  <si>
    <t>Земельный участок  под башней (скважиной) ул.Коммунальная</t>
  </si>
  <si>
    <t>46:03:020110:626</t>
  </si>
  <si>
    <t>Земельный участок  под башней (скважиной) ул.Урицкого</t>
  </si>
  <si>
    <t>46:03:020110:627</t>
  </si>
  <si>
    <t>Земельный участок  под башней (скважиной) ул.Чапаева</t>
  </si>
  <si>
    <t>46:03:020118:381</t>
  </si>
  <si>
    <t>, Дата применения с 01.01.2022 г.</t>
  </si>
  <si>
    <t>Земельный участок (стадион) бесрочное пользование</t>
  </si>
  <si>
    <t>46:03:020105:463</t>
  </si>
  <si>
    <t xml:space="preserve">Земельный участок </t>
  </si>
  <si>
    <t>46:03:020104:99</t>
  </si>
  <si>
    <t>Земельный участок под водозабором ул.Первомайская Д1а</t>
  </si>
  <si>
    <t>Земельный участок дорожка по ул.Первомайской</t>
  </si>
  <si>
    <t>46:03:020106:480</t>
  </si>
  <si>
    <t xml:space="preserve">Администрация поселка Теткино </t>
  </si>
  <si>
    <t>МО "ПОСЕЛОК ТЕТКИНО"ГЛУШКОВСКОГО РАЙОНА  КУРСКОЙ ОБЛАСТИ</t>
  </si>
  <si>
    <t>исчисленный налог</t>
  </si>
  <si>
    <t>46:03:020110:52</t>
  </si>
  <si>
    <t>изъяли из хозяйственного ведения</t>
  </si>
  <si>
    <t xml:space="preserve"> Кадастровая стоимость, дата определения с 01.01.2021 года, Дата применения с 01.01.2022 г.</t>
  </si>
  <si>
    <t>Кадастровая стоимость, дата определения с 01.01.2022 года, Дата применения с 01.01.2023 г.</t>
  </si>
  <si>
    <t>перерасчет</t>
  </si>
  <si>
    <t>сумма добавленных участков</t>
  </si>
  <si>
    <t>0502.851</t>
  </si>
  <si>
    <t>1квартал 2024 г</t>
  </si>
  <si>
    <t xml:space="preserve">Сведения по земельным участкам за 2024  г Администрация поселка Теткино 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</si>
</sst>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15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 Cyr"/>
      <charset val="204"/>
    </font>
    <font>
      <b/>
      <sz val="11"/>
      <color indexed="8"/>
      <name val="IBM Plex Sans"/>
    </font>
    <font>
      <sz val="11"/>
      <color indexed="8"/>
      <name val="Times New Roman"/>
      <family val="1"/>
      <charset val="204"/>
    </font>
    <font>
      <sz val="10"/>
      <color indexed="63"/>
      <name val="Arial"/>
      <family val="2"/>
      <charset val="204"/>
    </font>
    <font>
      <b/>
      <sz val="10"/>
      <color indexed="63"/>
      <name val="Arial"/>
      <family val="2"/>
      <charset val="204"/>
    </font>
    <font>
      <sz val="11"/>
      <color indexed="63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2" fillId="0" borderId="1" xfId="0" applyNumberFormat="1" applyFont="1" applyBorder="1"/>
    <xf numFmtId="14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14" fontId="0" fillId="3" borderId="1" xfId="0" applyNumberFormat="1" applyFill="1" applyBorder="1"/>
    <xf numFmtId="2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46" fontId="0" fillId="3" borderId="1" xfId="0" applyNumberFormat="1" applyFill="1" applyBorder="1"/>
    <xf numFmtId="2" fontId="0" fillId="0" borderId="0" xfId="0" applyNumberFormat="1"/>
    <xf numFmtId="0" fontId="0" fillId="3" borderId="1" xfId="0" applyFill="1" applyBorder="1" applyAlignment="1">
      <alignment horizontal="right"/>
    </xf>
    <xf numFmtId="14" fontId="0" fillId="3" borderId="1" xfId="0" applyNumberFormat="1" applyFill="1" applyBorder="1" applyAlignment="1">
      <alignment horizontal="left"/>
    </xf>
    <xf numFmtId="4" fontId="0" fillId="0" borderId="1" xfId="0" applyNumberFormat="1" applyBorder="1" applyAlignment="1">
      <alignment wrapText="1"/>
    </xf>
    <xf numFmtId="4" fontId="0" fillId="3" borderId="1" xfId="0" applyNumberFormat="1" applyFill="1" applyBorder="1" applyAlignment="1">
      <alignment horizontal="right"/>
    </xf>
    <xf numFmtId="4" fontId="0" fillId="3" borderId="1" xfId="0" applyNumberFormat="1" applyFill="1" applyBorder="1"/>
    <xf numFmtId="4" fontId="0" fillId="0" borderId="1" xfId="0" applyNumberFormat="1" applyBorder="1"/>
    <xf numFmtId="4" fontId="0" fillId="0" borderId="0" xfId="0" applyNumberFormat="1"/>
    <xf numFmtId="4" fontId="2" fillId="0" borderId="1" xfId="0" applyNumberFormat="1" applyFont="1" applyBorder="1"/>
    <xf numFmtId="0" fontId="0" fillId="2" borderId="1" xfId="0" applyFill="1" applyBorder="1" applyAlignment="1">
      <alignment wrapText="1"/>
    </xf>
    <xf numFmtId="14" fontId="7" fillId="2" borderId="1" xfId="0" applyNumberFormat="1" applyFont="1" applyFill="1" applyBorder="1"/>
    <xf numFmtId="0" fontId="0" fillId="4" borderId="0" xfId="0" applyFill="1"/>
    <xf numFmtId="4" fontId="2" fillId="5" borderId="0" xfId="0" applyNumberFormat="1" applyFont="1" applyFill="1"/>
    <xf numFmtId="4" fontId="2" fillId="5" borderId="1" xfId="0" applyNumberFormat="1" applyFont="1" applyFill="1" applyBorder="1"/>
    <xf numFmtId="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0" fillId="2" borderId="1" xfId="0" applyNumberFormat="1" applyFill="1" applyBorder="1"/>
    <xf numFmtId="0" fontId="0" fillId="2" borderId="1" xfId="0" applyFill="1" applyBorder="1"/>
    <xf numFmtId="4" fontId="0" fillId="2" borderId="1" xfId="0" applyNumberFormat="1" applyFill="1" applyBorder="1" applyAlignment="1">
      <alignment horizontal="center"/>
    </xf>
    <xf numFmtId="4" fontId="0" fillId="2" borderId="1" xfId="0" applyNumberFormat="1" applyFill="1" applyBorder="1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2" borderId="0" xfId="0" applyFill="1"/>
    <xf numFmtId="0" fontId="0" fillId="6" borderId="1" xfId="0" applyFill="1" applyBorder="1" applyAlignment="1">
      <alignment wrapText="1"/>
    </xf>
    <xf numFmtId="0" fontId="0" fillId="6" borderId="1" xfId="0" applyFill="1" applyBorder="1"/>
    <xf numFmtId="14" fontId="0" fillId="6" borderId="1" xfId="0" applyNumberFormat="1" applyFill="1" applyBorder="1"/>
    <xf numFmtId="4" fontId="0" fillId="6" borderId="1" xfId="0" applyNumberFormat="1" applyFill="1" applyBorder="1" applyAlignment="1">
      <alignment horizontal="center"/>
    </xf>
    <xf numFmtId="4" fontId="0" fillId="6" borderId="1" xfId="0" applyNumberFormat="1" applyFill="1" applyBorder="1"/>
    <xf numFmtId="4" fontId="0" fillId="0" borderId="0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7" borderId="2" xfId="0" applyFill="1" applyBorder="1"/>
    <xf numFmtId="0" fontId="0" fillId="7" borderId="1" xfId="0" applyFill="1" applyBorder="1" applyAlignment="1">
      <alignment wrapText="1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14" fontId="0" fillId="7" borderId="1" xfId="0" applyNumberFormat="1" applyFill="1" applyBorder="1"/>
    <xf numFmtId="0" fontId="0" fillId="7" borderId="0" xfId="0" applyFill="1"/>
    <xf numFmtId="0" fontId="0" fillId="7" borderId="2" xfId="0" applyFill="1" applyBorder="1" applyAlignment="1">
      <alignment wrapText="1"/>
    </xf>
    <xf numFmtId="4" fontId="0" fillId="7" borderId="1" xfId="0" applyNumberFormat="1" applyFill="1" applyBorder="1" applyAlignment="1">
      <alignment horizontal="center"/>
    </xf>
    <xf numFmtId="4" fontId="0" fillId="7" borderId="0" xfId="0" applyNumberFormat="1" applyFill="1"/>
    <xf numFmtId="43" fontId="8" fillId="0" borderId="1" xfId="1" applyFont="1" applyBorder="1"/>
    <xf numFmtId="4" fontId="0" fillId="3" borderId="1" xfId="0" applyNumberFormat="1" applyFill="1" applyBorder="1" applyAlignment="1">
      <alignment wrapText="1"/>
    </xf>
    <xf numFmtId="164" fontId="0" fillId="0" borderId="0" xfId="0" applyNumberFormat="1"/>
    <xf numFmtId="4" fontId="2" fillId="5" borderId="1" xfId="0" applyNumberFormat="1" applyFont="1" applyFill="1" applyBorder="1" applyAlignment="1">
      <alignment wrapText="1"/>
    </xf>
    <xf numFmtId="0" fontId="5" fillId="0" borderId="0" xfId="0" applyFont="1"/>
    <xf numFmtId="4" fontId="4" fillId="5" borderId="0" xfId="0" applyNumberFormat="1" applyFont="1" applyFill="1"/>
    <xf numFmtId="0" fontId="5" fillId="4" borderId="0" xfId="0" applyFont="1" applyFill="1"/>
    <xf numFmtId="0" fontId="5" fillId="0" borderId="1" xfId="0" applyFont="1" applyBorder="1" applyAlignment="1">
      <alignment wrapText="1"/>
    </xf>
    <xf numFmtId="4" fontId="4" fillId="5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4" fontId="5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46" fontId="5" fillId="3" borderId="1" xfId="0" applyNumberFormat="1" applyFont="1" applyFill="1" applyBorder="1" applyAlignment="1">
      <alignment wrapText="1"/>
    </xf>
    <xf numFmtId="0" fontId="5" fillId="7" borderId="1" xfId="0" applyFont="1" applyFill="1" applyBorder="1" applyAlignment="1">
      <alignment wrapText="1"/>
    </xf>
    <xf numFmtId="0" fontId="5" fillId="7" borderId="0" xfId="0" applyFont="1" applyFill="1" applyAlignment="1">
      <alignment wrapText="1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5" fillId="7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4" fontId="4" fillId="5" borderId="0" xfId="0" applyNumberFormat="1" applyFont="1" applyFill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4" fontId="4" fillId="5" borderId="1" xfId="0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4" fontId="5" fillId="7" borderId="1" xfId="0" applyNumberFormat="1" applyFont="1" applyFill="1" applyBorder="1" applyAlignment="1">
      <alignment horizontal="right" vertical="center" wrapText="1"/>
    </xf>
    <xf numFmtId="43" fontId="8" fillId="5" borderId="1" xfId="1" applyFont="1" applyFill="1" applyBorder="1" applyAlignment="1">
      <alignment horizontal="right" vertical="center" wrapText="1"/>
    </xf>
    <xf numFmtId="4" fontId="5" fillId="0" borderId="0" xfId="0" applyNumberFormat="1" applyFont="1" applyAlignment="1">
      <alignment horizontal="left" vertical="center"/>
    </xf>
    <xf numFmtId="4" fontId="5" fillId="0" borderId="1" xfId="0" applyNumberFormat="1" applyFont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left" vertical="center" wrapText="1"/>
    </xf>
    <xf numFmtId="4" fontId="5" fillId="7" borderId="1" xfId="0" applyNumberFormat="1" applyFont="1" applyFill="1" applyBorder="1" applyAlignment="1">
      <alignment horizontal="left" vertical="center" wrapText="1"/>
    </xf>
    <xf numFmtId="4" fontId="0" fillId="7" borderId="3" xfId="0" applyNumberFormat="1" applyFill="1" applyBorder="1" applyAlignment="1">
      <alignment wrapText="1"/>
    </xf>
    <xf numFmtId="0" fontId="0" fillId="7" borderId="3" xfId="0" applyFill="1" applyBorder="1"/>
    <xf numFmtId="0" fontId="0" fillId="7" borderId="3" xfId="0" applyFill="1" applyBorder="1" applyAlignment="1">
      <alignment horizontal="center"/>
    </xf>
    <xf numFmtId="14" fontId="0" fillId="7" borderId="3" xfId="0" applyNumberFormat="1" applyFill="1" applyBorder="1"/>
    <xf numFmtId="4" fontId="0" fillId="7" borderId="3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4" fontId="0" fillId="3" borderId="3" xfId="0" applyNumberFormat="1" applyFill="1" applyBorder="1"/>
    <xf numFmtId="43" fontId="8" fillId="0" borderId="3" xfId="1" applyFont="1" applyBorder="1"/>
    <xf numFmtId="4" fontId="2" fillId="5" borderId="3" xfId="0" applyNumberFormat="1" applyFont="1" applyFill="1" applyBorder="1"/>
    <xf numFmtId="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/>
    <xf numFmtId="43" fontId="8" fillId="3" borderId="1" xfId="1" applyFont="1" applyFill="1" applyBorder="1"/>
    <xf numFmtId="4" fontId="2" fillId="3" borderId="1" xfId="0" applyNumberFormat="1" applyFont="1" applyFill="1" applyBorder="1"/>
    <xf numFmtId="0" fontId="9" fillId="0" borderId="0" xfId="0" applyFont="1"/>
    <xf numFmtId="43" fontId="9" fillId="0" borderId="0" xfId="1" applyFont="1"/>
    <xf numFmtId="0" fontId="9" fillId="0" borderId="1" xfId="0" applyFont="1" applyBorder="1"/>
    <xf numFmtId="2" fontId="9" fillId="0" borderId="1" xfId="0" applyNumberFormat="1" applyFont="1" applyBorder="1"/>
    <xf numFmtId="2" fontId="10" fillId="5" borderId="0" xfId="0" applyNumberFormat="1" applyFont="1" applyFill="1"/>
    <xf numFmtId="0" fontId="9" fillId="0" borderId="1" xfId="0" applyFont="1" applyBorder="1" applyAlignment="1">
      <alignment horizontal="center"/>
    </xf>
    <xf numFmtId="4" fontId="0" fillId="3" borderId="1" xfId="0" applyNumberFormat="1" applyFont="1" applyFill="1" applyBorder="1"/>
    <xf numFmtId="4" fontId="0" fillId="7" borderId="3" xfId="0" applyNumberFormat="1" applyFont="1" applyFill="1" applyBorder="1" applyAlignment="1">
      <alignment horizontal="center"/>
    </xf>
    <xf numFmtId="4" fontId="0" fillId="3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10" fillId="7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wrapText="1"/>
    </xf>
    <xf numFmtId="14" fontId="7" fillId="3" borderId="1" xfId="0" applyNumberFormat="1" applyFont="1" applyFill="1" applyBorder="1"/>
    <xf numFmtId="0" fontId="5" fillId="0" borderId="0" xfId="0" applyFont="1" applyAlignment="1">
      <alignment vertical="center"/>
    </xf>
    <xf numFmtId="4" fontId="4" fillId="5" borderId="0" xfId="0" applyNumberFormat="1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4" fontId="4" fillId="5" borderId="1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vertical="center"/>
    </xf>
    <xf numFmtId="4" fontId="4" fillId="5" borderId="1" xfId="0" applyNumberFormat="1" applyFont="1" applyFill="1" applyBorder="1" applyAlignment="1">
      <alignment vertical="center"/>
    </xf>
    <xf numFmtId="14" fontId="5" fillId="3" borderId="1" xfId="0" applyNumberFormat="1" applyFont="1" applyFill="1" applyBorder="1" applyAlignment="1">
      <alignment vertical="center"/>
    </xf>
    <xf numFmtId="4" fontId="11" fillId="3" borderId="1" xfId="0" applyNumberFormat="1" applyFont="1" applyFill="1" applyBorder="1" applyAlignment="1">
      <alignment horizontal="right" vertical="center"/>
    </xf>
    <xf numFmtId="4" fontId="12" fillId="3" borderId="1" xfId="0" applyNumberFormat="1" applyFont="1" applyFill="1" applyBorder="1" applyAlignment="1">
      <alignment horizontal="right" vertical="center"/>
    </xf>
    <xf numFmtId="4" fontId="4" fillId="5" borderId="1" xfId="0" applyNumberFormat="1" applyFont="1" applyFill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 vertical="center"/>
    </xf>
    <xf numFmtId="0" fontId="5" fillId="7" borderId="2" xfId="0" applyFont="1" applyFill="1" applyBorder="1" applyAlignment="1">
      <alignment vertical="center"/>
    </xf>
    <xf numFmtId="0" fontId="5" fillId="7" borderId="1" xfId="0" applyFont="1" applyFill="1" applyBorder="1" applyAlignment="1">
      <alignment vertical="center"/>
    </xf>
    <xf numFmtId="0" fontId="5" fillId="7" borderId="0" xfId="0" applyFont="1" applyFill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right" vertical="center"/>
    </xf>
    <xf numFmtId="4" fontId="5" fillId="0" borderId="0" xfId="0" applyNumberFormat="1" applyFont="1" applyAlignment="1">
      <alignment vertical="center"/>
    </xf>
    <xf numFmtId="4" fontId="12" fillId="3" borderId="1" xfId="1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5" fillId="8" borderId="1" xfId="0" applyFont="1" applyFill="1" applyBorder="1" applyAlignment="1">
      <alignment horizontal="center" vertical="center" wrapText="1"/>
    </xf>
    <xf numFmtId="4" fontId="5" fillId="8" borderId="1" xfId="0" applyNumberFormat="1" applyFont="1" applyFill="1" applyBorder="1" applyAlignment="1">
      <alignment horizontal="center" vertical="center" wrapText="1"/>
    </xf>
    <xf numFmtId="4" fontId="5" fillId="8" borderId="1" xfId="0" applyNumberFormat="1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vertical="center" wrapText="1"/>
    </xf>
    <xf numFmtId="14" fontId="5" fillId="8" borderId="1" xfId="0" applyNumberFormat="1" applyFont="1" applyFill="1" applyBorder="1" applyAlignment="1">
      <alignment horizontal="center" vertical="center" wrapText="1"/>
    </xf>
    <xf numFmtId="46" fontId="5" fillId="8" borderId="1" xfId="0" applyNumberFormat="1" applyFont="1" applyFill="1" applyBorder="1" applyAlignment="1">
      <alignment vertical="center" wrapText="1"/>
    </xf>
    <xf numFmtId="0" fontId="5" fillId="8" borderId="0" xfId="0" applyFont="1" applyFill="1" applyAlignment="1">
      <alignment horizontal="center" vertical="center"/>
    </xf>
    <xf numFmtId="4" fontId="5" fillId="8" borderId="0" xfId="0" applyNumberFormat="1" applyFont="1" applyFill="1" applyAlignment="1">
      <alignment horizontal="left" vertical="center"/>
    </xf>
    <xf numFmtId="0" fontId="5" fillId="8" borderId="0" xfId="0" applyFont="1" applyFill="1" applyAlignment="1">
      <alignment vertical="center"/>
    </xf>
    <xf numFmtId="43" fontId="8" fillId="5" borderId="3" xfId="1" applyFont="1" applyFill="1" applyBorder="1" applyAlignment="1">
      <alignment horizontal="right" vertical="center" wrapText="1"/>
    </xf>
    <xf numFmtId="0" fontId="5" fillId="8" borderId="1" xfId="0" applyFont="1" applyFill="1" applyBorder="1" applyAlignment="1">
      <alignment horizontal="center" vertical="center"/>
    </xf>
    <xf numFmtId="4" fontId="5" fillId="8" borderId="1" xfId="0" applyNumberFormat="1" applyFont="1" applyFill="1" applyBorder="1" applyAlignment="1">
      <alignment horizontal="left" vertical="center"/>
    </xf>
    <xf numFmtId="0" fontId="5" fillId="8" borderId="1" xfId="0" applyFont="1" applyFill="1" applyBorder="1" applyAlignment="1">
      <alignment vertical="center"/>
    </xf>
    <xf numFmtId="0" fontId="5" fillId="8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4" fontId="13" fillId="5" borderId="1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5" fillId="4" borderId="1" xfId="0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14"/>
  <sheetViews>
    <sheetView topLeftCell="B1" workbookViewId="0">
      <selection activeCell="I14" sqref="I14"/>
    </sheetView>
  </sheetViews>
  <sheetFormatPr defaultRowHeight="12.75"/>
  <cols>
    <col min="1" max="1" width="9.140625" hidden="1" customWidth="1"/>
    <col min="2" max="2" width="5.42578125" customWidth="1"/>
    <col min="3" max="3" width="40" customWidth="1"/>
    <col min="4" max="4" width="19.140625" customWidth="1"/>
    <col min="7" max="7" width="11.140625" customWidth="1"/>
    <col min="8" max="8" width="26.85546875" customWidth="1"/>
    <col min="9" max="9" width="16.7109375" style="26" customWidth="1"/>
    <col min="10" max="10" width="12.28515625" style="26" customWidth="1"/>
  </cols>
  <sheetData>
    <row r="3" spans="2:10">
      <c r="B3" s="177" t="s">
        <v>0</v>
      </c>
      <c r="C3" s="177"/>
      <c r="D3" s="177"/>
      <c r="E3" s="177"/>
      <c r="F3" s="177"/>
      <c r="G3" s="177"/>
      <c r="H3" s="177"/>
      <c r="I3" s="177"/>
      <c r="J3" s="177"/>
    </row>
    <row r="5" spans="2:10" ht="26.25" customHeight="1">
      <c r="B5" s="1" t="s">
        <v>1</v>
      </c>
      <c r="C5" s="1" t="s">
        <v>2</v>
      </c>
      <c r="D5" s="1" t="s">
        <v>3</v>
      </c>
      <c r="E5" s="2" t="s">
        <v>20</v>
      </c>
      <c r="F5" s="1" t="s">
        <v>4</v>
      </c>
      <c r="G5" s="1" t="s">
        <v>7</v>
      </c>
      <c r="H5" s="1" t="s">
        <v>5</v>
      </c>
      <c r="I5" s="22" t="s">
        <v>21</v>
      </c>
      <c r="J5" s="22" t="s">
        <v>22</v>
      </c>
    </row>
    <row r="6" spans="2:10" ht="25.5">
      <c r="B6" s="1">
        <v>1</v>
      </c>
      <c r="C6" s="1" t="s">
        <v>6</v>
      </c>
      <c r="D6" s="1" t="s">
        <v>10</v>
      </c>
      <c r="E6" s="1">
        <v>114</v>
      </c>
      <c r="F6" s="1">
        <v>2013</v>
      </c>
      <c r="G6" s="1" t="s">
        <v>8</v>
      </c>
      <c r="H6" s="2" t="s">
        <v>9</v>
      </c>
      <c r="I6" s="34">
        <v>2961.72</v>
      </c>
      <c r="J6" s="25">
        <f>I6*1.5%/12*1</f>
        <v>3.7021499999999996</v>
      </c>
    </row>
    <row r="7" spans="2:10" ht="25.5">
      <c r="B7" s="1">
        <v>2</v>
      </c>
      <c r="C7" s="1" t="s">
        <v>6</v>
      </c>
      <c r="D7" s="1" t="s">
        <v>11</v>
      </c>
      <c r="E7" s="1">
        <v>12813</v>
      </c>
      <c r="F7" s="1">
        <v>2013</v>
      </c>
      <c r="G7" s="1" t="s">
        <v>12</v>
      </c>
      <c r="H7" s="2" t="s">
        <v>9</v>
      </c>
      <c r="I7" s="34">
        <v>2191663.65</v>
      </c>
      <c r="J7" s="25">
        <f>I7*1.5%/12*1</f>
        <v>2739.5795624999996</v>
      </c>
    </row>
    <row r="8" spans="2:10" ht="25.5">
      <c r="B8" s="1">
        <v>3</v>
      </c>
      <c r="C8" s="1" t="s">
        <v>6</v>
      </c>
      <c r="D8" s="1" t="s">
        <v>13</v>
      </c>
      <c r="E8" s="1">
        <v>52</v>
      </c>
      <c r="F8" s="1">
        <v>2013</v>
      </c>
      <c r="G8" s="1" t="s">
        <v>8</v>
      </c>
      <c r="H8" s="2" t="s">
        <v>9</v>
      </c>
      <c r="I8" s="34">
        <v>8894.6</v>
      </c>
      <c r="J8" s="25">
        <f>I8*1.5%/12*1</f>
        <v>11.118250000000002</v>
      </c>
    </row>
    <row r="9" spans="2:10" ht="25.5">
      <c r="B9" s="1">
        <v>4</v>
      </c>
      <c r="C9" s="1" t="s">
        <v>6</v>
      </c>
      <c r="D9" s="1" t="s">
        <v>14</v>
      </c>
      <c r="E9" s="1">
        <v>5898</v>
      </c>
      <c r="F9" s="1">
        <v>2013</v>
      </c>
      <c r="G9" s="1" t="s">
        <v>12</v>
      </c>
      <c r="H9" s="2" t="s">
        <v>9</v>
      </c>
      <c r="I9" s="34">
        <v>153230.04</v>
      </c>
      <c r="J9" s="25">
        <f>I9*1.5%/12*1</f>
        <v>191.53755000000001</v>
      </c>
    </row>
    <row r="10" spans="2:10" ht="25.5">
      <c r="B10" s="1">
        <v>5</v>
      </c>
      <c r="C10" s="1" t="s">
        <v>6</v>
      </c>
      <c r="D10" s="1" t="s">
        <v>15</v>
      </c>
      <c r="E10" s="1">
        <v>2245</v>
      </c>
      <c r="F10" s="1">
        <v>2013</v>
      </c>
      <c r="G10" s="1" t="s">
        <v>12</v>
      </c>
      <c r="H10" s="2" t="s">
        <v>9</v>
      </c>
      <c r="I10" s="34">
        <v>58325.1</v>
      </c>
      <c r="J10" s="25">
        <f>I10*1.5%/12*1</f>
        <v>72.906374999999997</v>
      </c>
    </row>
    <row r="11" spans="2:10" ht="27.75" customHeight="1">
      <c r="B11" s="1">
        <v>6</v>
      </c>
      <c r="C11" s="1" t="s">
        <v>16</v>
      </c>
      <c r="D11" s="1" t="s">
        <v>17</v>
      </c>
      <c r="E11" s="1">
        <v>849</v>
      </c>
      <c r="F11" s="1"/>
      <c r="G11" s="1"/>
      <c r="H11" s="2" t="s">
        <v>18</v>
      </c>
      <c r="I11" s="34">
        <v>27516</v>
      </c>
      <c r="J11" s="25">
        <f>I11*1.5%</f>
        <v>412.74</v>
      </c>
    </row>
    <row r="12" spans="2:10">
      <c r="B12" s="1"/>
      <c r="C12" s="1"/>
      <c r="D12" s="1"/>
      <c r="E12" s="1"/>
      <c r="F12" s="1"/>
      <c r="G12" s="1"/>
      <c r="H12" s="1"/>
      <c r="I12" s="25"/>
      <c r="J12" s="25"/>
    </row>
    <row r="13" spans="2:10">
      <c r="B13" s="1"/>
      <c r="C13" s="1"/>
      <c r="D13" s="1"/>
      <c r="E13" s="1"/>
      <c r="F13" s="1"/>
      <c r="G13" s="1"/>
      <c r="H13" s="1"/>
      <c r="I13" s="25"/>
      <c r="J13" s="25"/>
    </row>
    <row r="14" spans="2:10">
      <c r="B14" s="1"/>
      <c r="C14" s="1" t="s">
        <v>19</v>
      </c>
      <c r="D14" s="1"/>
      <c r="E14" s="1"/>
      <c r="F14" s="1"/>
      <c r="G14" s="1"/>
      <c r="H14" s="1"/>
      <c r="I14" s="25">
        <f>SUM(I6:I11)</f>
        <v>2442591.1100000003</v>
      </c>
      <c r="J14" s="27">
        <f>SUM(J6:J13)</f>
        <v>3431.5838874999999</v>
      </c>
    </row>
  </sheetData>
  <mergeCells count="1">
    <mergeCell ref="B3:J3"/>
  </mergeCells>
  <phoneticPr fontId="3" type="noConversion"/>
  <pageMargins left="0.75" right="0.75" top="1" bottom="1" header="0.5" footer="0.5"/>
  <pageSetup paperSize="9" scale="85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2:M46"/>
  <sheetViews>
    <sheetView zoomScaleNormal="100" workbookViewId="0">
      <selection activeCell="P10" sqref="P10"/>
    </sheetView>
  </sheetViews>
  <sheetFormatPr defaultRowHeight="12.75"/>
  <cols>
    <col min="1" max="1" width="5.42578125" style="78" customWidth="1"/>
    <col min="2" max="2" width="32.42578125" style="95" customWidth="1"/>
    <col min="3" max="3" width="13.5703125" style="64" customWidth="1"/>
    <col min="4" max="4" width="9.140625" style="78"/>
    <col min="5" max="5" width="13" style="78" customWidth="1"/>
    <col min="6" max="6" width="10.85546875" style="64" hidden="1" customWidth="1"/>
    <col min="7" max="7" width="17.5703125" style="64" customWidth="1"/>
    <col min="8" max="8" width="15.7109375" style="85" hidden="1" customWidth="1"/>
    <col min="9" max="9" width="18.85546875" style="86" hidden="1" customWidth="1"/>
    <col min="10" max="10" width="12.140625" style="85" hidden="1" customWidth="1"/>
    <col min="11" max="11" width="17.140625" style="87" customWidth="1"/>
    <col min="12" max="12" width="14.42578125" style="65" customWidth="1"/>
    <col min="13" max="13" width="9.140625" style="66"/>
    <col min="14" max="16384" width="9.140625" style="64"/>
  </cols>
  <sheetData>
    <row r="2" spans="1:13">
      <c r="A2" s="179" t="s">
        <v>143</v>
      </c>
      <c r="B2" s="179"/>
      <c r="C2" s="179"/>
      <c r="D2" s="179"/>
      <c r="E2" s="179"/>
      <c r="F2" s="179"/>
      <c r="G2" s="179"/>
      <c r="H2" s="179"/>
      <c r="I2" s="179"/>
      <c r="J2" s="179"/>
    </row>
    <row r="4" spans="1:13" s="78" customFormat="1" ht="51">
      <c r="A4" s="71" t="s">
        <v>1</v>
      </c>
      <c r="B4" s="72" t="s">
        <v>2</v>
      </c>
      <c r="C4" s="71" t="s">
        <v>3</v>
      </c>
      <c r="D4" s="71" t="s">
        <v>20</v>
      </c>
      <c r="E4" s="71" t="s">
        <v>4</v>
      </c>
      <c r="F4" s="71" t="s">
        <v>7</v>
      </c>
      <c r="G4" s="71" t="s">
        <v>40</v>
      </c>
      <c r="H4" s="72" t="s">
        <v>21</v>
      </c>
      <c r="I4" s="71" t="s">
        <v>35</v>
      </c>
      <c r="J4" s="72" t="s">
        <v>22</v>
      </c>
      <c r="K4" s="73" t="s">
        <v>139</v>
      </c>
      <c r="L4" s="73" t="s">
        <v>140</v>
      </c>
      <c r="M4" s="77" t="s">
        <v>130</v>
      </c>
    </row>
    <row r="5" spans="1:13" ht="38.25">
      <c r="A5" s="79">
        <v>1</v>
      </c>
      <c r="B5" s="97" t="s">
        <v>16</v>
      </c>
      <c r="C5" s="69" t="s">
        <v>17</v>
      </c>
      <c r="D5" s="79">
        <v>849</v>
      </c>
      <c r="E5" s="79" t="s">
        <v>49</v>
      </c>
      <c r="F5" s="69"/>
      <c r="G5" s="69" t="s">
        <v>18</v>
      </c>
      <c r="H5" s="91">
        <v>539564.97</v>
      </c>
      <c r="I5" s="92">
        <v>12</v>
      </c>
      <c r="J5" s="91">
        <v>8093.47</v>
      </c>
      <c r="K5" s="90">
        <v>496401.81</v>
      </c>
      <c r="L5" s="68">
        <f>K5*1.5%</f>
        <v>7446.0271499999999</v>
      </c>
      <c r="M5" s="66" t="s">
        <v>128</v>
      </c>
    </row>
    <row r="6" spans="1:13" ht="38.25">
      <c r="A6" s="79">
        <v>2</v>
      </c>
      <c r="B6" s="97" t="s">
        <v>38</v>
      </c>
      <c r="C6" s="69" t="s">
        <v>33</v>
      </c>
      <c r="D6" s="79">
        <v>7519</v>
      </c>
      <c r="E6" s="79" t="s">
        <v>32</v>
      </c>
      <c r="F6" s="69"/>
      <c r="G6" s="69" t="s">
        <v>18</v>
      </c>
      <c r="H6" s="91">
        <v>3986122.66</v>
      </c>
      <c r="I6" s="92">
        <v>12</v>
      </c>
      <c r="J6" s="91">
        <f t="shared" ref="J6:J12" si="0">H6*1.5%</f>
        <v>59791.839899999999</v>
      </c>
      <c r="K6" s="90">
        <v>3667241.87</v>
      </c>
      <c r="L6" s="68">
        <f t="shared" ref="L6:L43" si="1">K6*1.5%</f>
        <v>55008.628049999999</v>
      </c>
      <c r="M6" s="66" t="s">
        <v>129</v>
      </c>
    </row>
    <row r="7" spans="1:13" ht="38.25">
      <c r="A7" s="79">
        <v>3</v>
      </c>
      <c r="B7" s="97" t="s">
        <v>44</v>
      </c>
      <c r="C7" s="69" t="s">
        <v>45</v>
      </c>
      <c r="D7" s="79">
        <v>8068</v>
      </c>
      <c r="E7" s="79" t="s">
        <v>46</v>
      </c>
      <c r="F7" s="69"/>
      <c r="G7" s="69" t="s">
        <v>18</v>
      </c>
      <c r="H7" s="91">
        <v>1290557.28</v>
      </c>
      <c r="I7" s="92">
        <v>12</v>
      </c>
      <c r="J7" s="91">
        <f t="shared" si="0"/>
        <v>19358.359199999999</v>
      </c>
      <c r="K7" s="90">
        <v>23397.200000000001</v>
      </c>
      <c r="L7" s="68">
        <f t="shared" si="1"/>
        <v>350.95799999999997</v>
      </c>
      <c r="M7" s="66" t="s">
        <v>129</v>
      </c>
    </row>
    <row r="8" spans="1:13" ht="38.25">
      <c r="A8" s="79">
        <v>4</v>
      </c>
      <c r="B8" s="97" t="s">
        <v>47</v>
      </c>
      <c r="C8" s="69" t="s">
        <v>48</v>
      </c>
      <c r="D8" s="79">
        <v>2602</v>
      </c>
      <c r="E8" s="79" t="s">
        <v>59</v>
      </c>
      <c r="F8" s="69"/>
      <c r="G8" s="69" t="s">
        <v>18</v>
      </c>
      <c r="H8" s="91">
        <v>363291.24</v>
      </c>
      <c r="I8" s="92">
        <v>12</v>
      </c>
      <c r="J8" s="91">
        <f t="shared" si="0"/>
        <v>5449.3685999999998</v>
      </c>
      <c r="K8" s="90">
        <v>363187.16</v>
      </c>
      <c r="L8" s="68">
        <f t="shared" si="1"/>
        <v>5447.8073999999997</v>
      </c>
      <c r="M8" s="66" t="s">
        <v>129</v>
      </c>
    </row>
    <row r="9" spans="1:13" ht="38.25">
      <c r="A9" s="79">
        <v>5</v>
      </c>
      <c r="B9" s="97" t="s">
        <v>51</v>
      </c>
      <c r="C9" s="69" t="s">
        <v>52</v>
      </c>
      <c r="D9" s="79">
        <v>2712</v>
      </c>
      <c r="E9" s="79" t="s">
        <v>50</v>
      </c>
      <c r="F9" s="69"/>
      <c r="G9" s="69" t="s">
        <v>18</v>
      </c>
      <c r="H9" s="91">
        <v>378649.44</v>
      </c>
      <c r="I9" s="92">
        <v>12</v>
      </c>
      <c r="J9" s="91">
        <f t="shared" si="0"/>
        <v>5679.7415999999994</v>
      </c>
      <c r="K9" s="90">
        <v>378649.44</v>
      </c>
      <c r="L9" s="68">
        <f t="shared" si="1"/>
        <v>5679.7415999999994</v>
      </c>
      <c r="M9" s="66" t="s">
        <v>129</v>
      </c>
    </row>
    <row r="10" spans="1:13" ht="38.25">
      <c r="A10" s="79">
        <v>6</v>
      </c>
      <c r="B10" s="97" t="s">
        <v>53</v>
      </c>
      <c r="C10" s="69" t="s">
        <v>54</v>
      </c>
      <c r="D10" s="79">
        <v>4484</v>
      </c>
      <c r="E10" s="82">
        <v>43327</v>
      </c>
      <c r="F10" s="69"/>
      <c r="G10" s="69" t="s">
        <v>18</v>
      </c>
      <c r="H10" s="91">
        <v>334820.28000000003</v>
      </c>
      <c r="I10" s="92">
        <v>12</v>
      </c>
      <c r="J10" s="91">
        <f t="shared" si="0"/>
        <v>5022.3042000000005</v>
      </c>
      <c r="K10" s="90">
        <v>626145.76</v>
      </c>
      <c r="L10" s="68">
        <f t="shared" si="1"/>
        <v>9392.1864000000005</v>
      </c>
      <c r="M10" s="66" t="s">
        <v>129</v>
      </c>
    </row>
    <row r="11" spans="1:13" ht="38.25">
      <c r="A11" s="79">
        <v>7</v>
      </c>
      <c r="B11" s="97" t="s">
        <v>55</v>
      </c>
      <c r="C11" s="69" t="s">
        <v>121</v>
      </c>
      <c r="D11" s="79">
        <v>954</v>
      </c>
      <c r="E11" s="82">
        <v>43327</v>
      </c>
      <c r="F11" s="69"/>
      <c r="G11" s="69" t="s">
        <v>18</v>
      </c>
      <c r="H11" s="91">
        <v>133197.48000000001</v>
      </c>
      <c r="I11" s="92">
        <v>12</v>
      </c>
      <c r="J11" s="91">
        <f t="shared" si="0"/>
        <v>1997.9622000000002</v>
      </c>
      <c r="K11" s="90">
        <v>131508.9</v>
      </c>
      <c r="L11" s="68">
        <f t="shared" si="1"/>
        <v>1972.6334999999999</v>
      </c>
      <c r="M11" s="66" t="s">
        <v>129</v>
      </c>
    </row>
    <row r="12" spans="1:13" ht="38.25">
      <c r="A12" s="79">
        <v>8</v>
      </c>
      <c r="B12" s="97" t="s">
        <v>57</v>
      </c>
      <c r="C12" s="69" t="s">
        <v>58</v>
      </c>
      <c r="D12" s="79">
        <v>6842</v>
      </c>
      <c r="E12" s="82">
        <v>43327</v>
      </c>
      <c r="F12" s="69"/>
      <c r="G12" s="69" t="s">
        <v>18</v>
      </c>
      <c r="H12" s="91">
        <v>510892.14</v>
      </c>
      <c r="I12" s="92">
        <v>12</v>
      </c>
      <c r="J12" s="91">
        <f t="shared" si="0"/>
        <v>7663.3820999999998</v>
      </c>
      <c r="K12" s="90">
        <v>977584.96</v>
      </c>
      <c r="L12" s="68">
        <f t="shared" si="1"/>
        <v>14663.774399999998</v>
      </c>
      <c r="M12" s="66" t="s">
        <v>129</v>
      </c>
    </row>
    <row r="13" spans="1:13" ht="38.25">
      <c r="A13" s="79">
        <v>9</v>
      </c>
      <c r="B13" s="97" t="s">
        <v>61</v>
      </c>
      <c r="C13" s="69" t="s">
        <v>62</v>
      </c>
      <c r="D13" s="79">
        <v>1163</v>
      </c>
      <c r="E13" s="82">
        <v>43665</v>
      </c>
      <c r="F13" s="69"/>
      <c r="G13" s="69" t="s">
        <v>18</v>
      </c>
      <c r="H13" s="91">
        <v>1</v>
      </c>
      <c r="I13" s="92">
        <v>12</v>
      </c>
      <c r="J13" s="91">
        <f t="shared" ref="J13:J23" si="2">H13*1.5%/12*I13</f>
        <v>1.4999999999999999E-2</v>
      </c>
      <c r="K13" s="90">
        <v>160121.84</v>
      </c>
      <c r="L13" s="68">
        <f t="shared" si="1"/>
        <v>2401.8276000000001</v>
      </c>
      <c r="M13" s="66" t="s">
        <v>129</v>
      </c>
    </row>
    <row r="14" spans="1:13" ht="38.25">
      <c r="A14" s="79">
        <v>10</v>
      </c>
      <c r="B14" s="97" t="s">
        <v>63</v>
      </c>
      <c r="C14" s="69" t="s">
        <v>64</v>
      </c>
      <c r="D14" s="79">
        <v>1410</v>
      </c>
      <c r="E14" s="82">
        <v>43676</v>
      </c>
      <c r="F14" s="69"/>
      <c r="G14" s="69" t="s">
        <v>18</v>
      </c>
      <c r="H14" s="91">
        <v>1</v>
      </c>
      <c r="I14" s="92">
        <v>12</v>
      </c>
      <c r="J14" s="91">
        <f t="shared" si="2"/>
        <v>1.4999999999999999E-2</v>
      </c>
      <c r="K14" s="90">
        <v>194269.8</v>
      </c>
      <c r="L14" s="68">
        <f t="shared" si="1"/>
        <v>2914.0469999999996</v>
      </c>
      <c r="M14" s="66" t="s">
        <v>129</v>
      </c>
    </row>
    <row r="15" spans="1:13" ht="38.25">
      <c r="A15" s="79">
        <v>11</v>
      </c>
      <c r="B15" s="97" t="s">
        <v>65</v>
      </c>
      <c r="C15" s="69" t="s">
        <v>66</v>
      </c>
      <c r="D15" s="79">
        <v>5471</v>
      </c>
      <c r="E15" s="82">
        <v>43676</v>
      </c>
      <c r="F15" s="69"/>
      <c r="G15" s="69" t="s">
        <v>18</v>
      </c>
      <c r="H15" s="91">
        <v>1</v>
      </c>
      <c r="I15" s="92">
        <v>12</v>
      </c>
      <c r="J15" s="91">
        <f t="shared" si="2"/>
        <v>1.4999999999999999E-2</v>
      </c>
      <c r="K15" s="90">
        <v>763861.02</v>
      </c>
      <c r="L15" s="68">
        <f t="shared" si="1"/>
        <v>11457.915300000001</v>
      </c>
      <c r="M15" s="66" t="s">
        <v>129</v>
      </c>
    </row>
    <row r="16" spans="1:13" ht="38.25">
      <c r="A16" s="79">
        <v>12</v>
      </c>
      <c r="B16" s="97" t="s">
        <v>67</v>
      </c>
      <c r="C16" s="69" t="s">
        <v>68</v>
      </c>
      <c r="D16" s="79">
        <v>5703</v>
      </c>
      <c r="E16" s="82">
        <v>43676</v>
      </c>
      <c r="F16" s="69"/>
      <c r="G16" s="69" t="s">
        <v>18</v>
      </c>
      <c r="H16" s="91">
        <v>1</v>
      </c>
      <c r="I16" s="92">
        <v>12</v>
      </c>
      <c r="J16" s="91">
        <f t="shared" si="2"/>
        <v>1.4999999999999999E-2</v>
      </c>
      <c r="K16" s="90">
        <v>796252.86</v>
      </c>
      <c r="L16" s="68">
        <f t="shared" si="1"/>
        <v>11943.792899999999</v>
      </c>
      <c r="M16" s="66" t="s">
        <v>129</v>
      </c>
    </row>
    <row r="17" spans="1:13" ht="38.25">
      <c r="A17" s="79">
        <v>13</v>
      </c>
      <c r="B17" s="97" t="s">
        <v>69</v>
      </c>
      <c r="C17" s="69" t="s">
        <v>70</v>
      </c>
      <c r="D17" s="79">
        <v>7600</v>
      </c>
      <c r="E17" s="82">
        <v>43676</v>
      </c>
      <c r="F17" s="69"/>
      <c r="G17" s="69" t="s">
        <v>18</v>
      </c>
      <c r="H17" s="91">
        <v>1</v>
      </c>
      <c r="I17" s="92">
        <v>12</v>
      </c>
      <c r="J17" s="91">
        <f t="shared" si="2"/>
        <v>1.4999999999999999E-2</v>
      </c>
      <c r="K17" s="90">
        <v>1061796</v>
      </c>
      <c r="L17" s="68">
        <f t="shared" si="1"/>
        <v>15926.939999999999</v>
      </c>
      <c r="M17" s="66" t="s">
        <v>129</v>
      </c>
    </row>
    <row r="18" spans="1:13" ht="38.25">
      <c r="A18" s="79">
        <v>14</v>
      </c>
      <c r="B18" s="97" t="s">
        <v>71</v>
      </c>
      <c r="C18" s="69" t="s">
        <v>72</v>
      </c>
      <c r="D18" s="79">
        <v>1553</v>
      </c>
      <c r="E18" s="82">
        <v>43676</v>
      </c>
      <c r="F18" s="69"/>
      <c r="G18" s="69" t="s">
        <v>18</v>
      </c>
      <c r="H18" s="91">
        <v>1</v>
      </c>
      <c r="I18" s="92">
        <v>12</v>
      </c>
      <c r="J18" s="91">
        <f t="shared" si="2"/>
        <v>1.4999999999999999E-2</v>
      </c>
      <c r="K18" s="90">
        <v>216860.92</v>
      </c>
      <c r="L18" s="68">
        <f t="shared" si="1"/>
        <v>3252.9138000000003</v>
      </c>
      <c r="M18" s="66" t="s">
        <v>129</v>
      </c>
    </row>
    <row r="19" spans="1:13" ht="38.25">
      <c r="A19" s="79">
        <v>15</v>
      </c>
      <c r="B19" s="97" t="s">
        <v>73</v>
      </c>
      <c r="C19" s="69" t="s">
        <v>74</v>
      </c>
      <c r="D19" s="79">
        <v>3924</v>
      </c>
      <c r="E19" s="82">
        <v>43676</v>
      </c>
      <c r="F19" s="69"/>
      <c r="G19" s="69" t="s">
        <v>18</v>
      </c>
      <c r="H19" s="91">
        <v>1</v>
      </c>
      <c r="I19" s="92">
        <v>12</v>
      </c>
      <c r="J19" s="91">
        <f t="shared" si="2"/>
        <v>1.4999999999999999E-2</v>
      </c>
      <c r="K19" s="90">
        <v>547868.88</v>
      </c>
      <c r="L19" s="68">
        <f t="shared" si="1"/>
        <v>8218.0331999999999</v>
      </c>
      <c r="M19" s="66" t="s">
        <v>129</v>
      </c>
    </row>
    <row r="20" spans="1:13" ht="38.25">
      <c r="A20" s="79">
        <v>16</v>
      </c>
      <c r="B20" s="97" t="s">
        <v>75</v>
      </c>
      <c r="C20" s="69" t="s">
        <v>76</v>
      </c>
      <c r="D20" s="79">
        <v>6039</v>
      </c>
      <c r="E20" s="82">
        <v>43704</v>
      </c>
      <c r="F20" s="69"/>
      <c r="G20" s="69" t="s">
        <v>18</v>
      </c>
      <c r="H20" s="91">
        <v>1</v>
      </c>
      <c r="I20" s="92">
        <v>12</v>
      </c>
      <c r="J20" s="91">
        <f t="shared" si="2"/>
        <v>1.4999999999999999E-2</v>
      </c>
      <c r="K20" s="90">
        <v>838998.27</v>
      </c>
      <c r="L20" s="68">
        <f t="shared" si="1"/>
        <v>12584.974050000001</v>
      </c>
      <c r="M20" s="66" t="s">
        <v>129</v>
      </c>
    </row>
    <row r="21" spans="1:13" ht="38.25">
      <c r="A21" s="79">
        <v>17</v>
      </c>
      <c r="B21" s="97" t="s">
        <v>77</v>
      </c>
      <c r="C21" s="69" t="s">
        <v>78</v>
      </c>
      <c r="D21" s="79">
        <v>3084</v>
      </c>
      <c r="E21" s="82">
        <v>43676</v>
      </c>
      <c r="F21" s="69"/>
      <c r="G21" s="69" t="s">
        <v>18</v>
      </c>
      <c r="H21" s="91">
        <v>1</v>
      </c>
      <c r="I21" s="92">
        <v>12</v>
      </c>
      <c r="J21" s="91">
        <f t="shared" si="2"/>
        <v>1.4999999999999999E-2</v>
      </c>
      <c r="K21" s="90">
        <v>430588.08</v>
      </c>
      <c r="L21" s="68">
        <f t="shared" si="1"/>
        <v>6458.8212000000003</v>
      </c>
      <c r="M21" s="66" t="s">
        <v>129</v>
      </c>
    </row>
    <row r="22" spans="1:13" ht="38.25">
      <c r="A22" s="79">
        <v>18</v>
      </c>
      <c r="B22" s="97" t="s">
        <v>79</v>
      </c>
      <c r="C22" s="69" t="s">
        <v>80</v>
      </c>
      <c r="D22" s="79">
        <v>572</v>
      </c>
      <c r="E22" s="82">
        <v>43671</v>
      </c>
      <c r="F22" s="69"/>
      <c r="G22" s="69" t="s">
        <v>18</v>
      </c>
      <c r="H22" s="91">
        <v>1</v>
      </c>
      <c r="I22" s="92">
        <v>12</v>
      </c>
      <c r="J22" s="91">
        <f t="shared" si="2"/>
        <v>1.4999999999999999E-2</v>
      </c>
      <c r="K22" s="90">
        <v>78781.56</v>
      </c>
      <c r="L22" s="68">
        <f t="shared" si="1"/>
        <v>1181.7233999999999</v>
      </c>
      <c r="M22" s="66" t="s">
        <v>129</v>
      </c>
    </row>
    <row r="23" spans="1:13" ht="38.25">
      <c r="A23" s="79">
        <v>19</v>
      </c>
      <c r="B23" s="97" t="s">
        <v>81</v>
      </c>
      <c r="C23" s="69" t="s">
        <v>82</v>
      </c>
      <c r="D23" s="79">
        <v>1212</v>
      </c>
      <c r="E23" s="82">
        <v>43671</v>
      </c>
      <c r="F23" s="69"/>
      <c r="G23" s="69" t="s">
        <v>18</v>
      </c>
      <c r="H23" s="91">
        <v>1</v>
      </c>
      <c r="I23" s="92">
        <v>12</v>
      </c>
      <c r="J23" s="91">
        <f t="shared" si="2"/>
        <v>1.4999999999999999E-2</v>
      </c>
      <c r="K23" s="90">
        <v>169219.44</v>
      </c>
      <c r="L23" s="68">
        <f t="shared" si="1"/>
        <v>2538.2916</v>
      </c>
      <c r="M23" s="66" t="s">
        <v>129</v>
      </c>
    </row>
    <row r="24" spans="1:13" ht="38.25">
      <c r="A24" s="79">
        <v>20</v>
      </c>
      <c r="B24" s="97" t="s">
        <v>83</v>
      </c>
      <c r="C24" s="69" t="s">
        <v>84</v>
      </c>
      <c r="D24" s="79">
        <v>1704</v>
      </c>
      <c r="E24" s="82">
        <v>43671</v>
      </c>
      <c r="F24" s="69"/>
      <c r="G24" s="69" t="s">
        <v>18</v>
      </c>
      <c r="H24" s="91">
        <v>1</v>
      </c>
      <c r="I24" s="92">
        <v>12</v>
      </c>
      <c r="J24" s="91">
        <f t="shared" ref="J24:J39" si="3">H24*1.5%/12*6</f>
        <v>7.4999999999999997E-3</v>
      </c>
      <c r="K24" s="90">
        <v>240826.32</v>
      </c>
      <c r="L24" s="68">
        <f t="shared" si="1"/>
        <v>3612.3948</v>
      </c>
      <c r="M24" s="66" t="s">
        <v>129</v>
      </c>
    </row>
    <row r="25" spans="1:13" ht="38.25">
      <c r="A25" s="79">
        <v>21</v>
      </c>
      <c r="B25" s="97" t="s">
        <v>85</v>
      </c>
      <c r="C25" s="69" t="s">
        <v>86</v>
      </c>
      <c r="D25" s="79">
        <v>6579</v>
      </c>
      <c r="E25" s="82">
        <v>43676</v>
      </c>
      <c r="F25" s="69"/>
      <c r="G25" s="69" t="s">
        <v>18</v>
      </c>
      <c r="H25" s="91">
        <v>1</v>
      </c>
      <c r="I25" s="92">
        <v>12</v>
      </c>
      <c r="J25" s="91">
        <f t="shared" si="3"/>
        <v>7.4999999999999997E-3</v>
      </c>
      <c r="K25" s="90">
        <v>923033.7</v>
      </c>
      <c r="L25" s="68">
        <f t="shared" si="1"/>
        <v>13845.505499999999</v>
      </c>
      <c r="M25" s="66" t="s">
        <v>129</v>
      </c>
    </row>
    <row r="26" spans="1:13" ht="38.25">
      <c r="A26" s="79">
        <v>22</v>
      </c>
      <c r="B26" s="97" t="s">
        <v>87</v>
      </c>
      <c r="C26" s="69" t="s">
        <v>88</v>
      </c>
      <c r="D26" s="79">
        <v>3641</v>
      </c>
      <c r="E26" s="82">
        <v>43676</v>
      </c>
      <c r="F26" s="69"/>
      <c r="G26" s="69" t="s">
        <v>18</v>
      </c>
      <c r="H26" s="91">
        <v>1</v>
      </c>
      <c r="I26" s="92">
        <v>12</v>
      </c>
      <c r="J26" s="91">
        <f t="shared" si="3"/>
        <v>7.4999999999999997E-3</v>
      </c>
      <c r="K26" s="90">
        <v>508356.42</v>
      </c>
      <c r="L26" s="68">
        <f t="shared" si="1"/>
        <v>7625.3462999999992</v>
      </c>
      <c r="M26" s="66" t="s">
        <v>129</v>
      </c>
    </row>
    <row r="27" spans="1:13" ht="38.25">
      <c r="A27" s="79">
        <v>23</v>
      </c>
      <c r="B27" s="97" t="s">
        <v>89</v>
      </c>
      <c r="C27" s="74" t="s">
        <v>90</v>
      </c>
      <c r="D27" s="79">
        <v>1286</v>
      </c>
      <c r="E27" s="82">
        <v>43676</v>
      </c>
      <c r="F27" s="69"/>
      <c r="G27" s="69" t="s">
        <v>18</v>
      </c>
      <c r="H27" s="91">
        <v>1</v>
      </c>
      <c r="I27" s="92">
        <v>12</v>
      </c>
      <c r="J27" s="91">
        <f t="shared" si="3"/>
        <v>7.4999999999999997E-3</v>
      </c>
      <c r="K27" s="90">
        <v>179551.32</v>
      </c>
      <c r="L27" s="68">
        <f t="shared" si="1"/>
        <v>2693.2698</v>
      </c>
      <c r="M27" s="66" t="s">
        <v>129</v>
      </c>
    </row>
    <row r="28" spans="1:13" ht="38.25">
      <c r="A28" s="79">
        <v>24</v>
      </c>
      <c r="B28" s="97" t="s">
        <v>91</v>
      </c>
      <c r="C28" s="69" t="s">
        <v>92</v>
      </c>
      <c r="D28" s="79">
        <v>1197</v>
      </c>
      <c r="E28" s="82">
        <v>43671</v>
      </c>
      <c r="F28" s="69"/>
      <c r="G28" s="69" t="s">
        <v>18</v>
      </c>
      <c r="H28" s="91">
        <v>1</v>
      </c>
      <c r="I28" s="92">
        <v>12</v>
      </c>
      <c r="J28" s="91">
        <f t="shared" si="3"/>
        <v>7.4999999999999997E-3</v>
      </c>
      <c r="K28" s="90">
        <v>167651.82</v>
      </c>
      <c r="L28" s="68">
        <f t="shared" si="1"/>
        <v>2514.7773000000002</v>
      </c>
      <c r="M28" s="66" t="s">
        <v>129</v>
      </c>
    </row>
    <row r="29" spans="1:13" ht="38.25">
      <c r="A29" s="79">
        <v>25</v>
      </c>
      <c r="B29" s="97" t="s">
        <v>93</v>
      </c>
      <c r="C29" s="69" t="s">
        <v>94</v>
      </c>
      <c r="D29" s="79">
        <v>2595</v>
      </c>
      <c r="E29" s="82">
        <v>43676</v>
      </c>
      <c r="F29" s="69"/>
      <c r="G29" s="69" t="s">
        <v>18</v>
      </c>
      <c r="H29" s="91">
        <v>1</v>
      </c>
      <c r="I29" s="92">
        <v>12</v>
      </c>
      <c r="J29" s="91">
        <f t="shared" si="3"/>
        <v>7.4999999999999997E-3</v>
      </c>
      <c r="K29" s="90">
        <v>362313.9</v>
      </c>
      <c r="L29" s="68">
        <f t="shared" si="1"/>
        <v>5434.7084999999997</v>
      </c>
      <c r="M29" s="66" t="s">
        <v>129</v>
      </c>
    </row>
    <row r="30" spans="1:13" ht="38.25">
      <c r="A30" s="79">
        <v>26</v>
      </c>
      <c r="B30" s="97" t="s">
        <v>95</v>
      </c>
      <c r="C30" s="69" t="s">
        <v>96</v>
      </c>
      <c r="D30" s="79">
        <v>2042</v>
      </c>
      <c r="E30" s="82">
        <v>43671</v>
      </c>
      <c r="F30" s="69"/>
      <c r="G30" s="69" t="s">
        <v>18</v>
      </c>
      <c r="H30" s="91">
        <v>1</v>
      </c>
      <c r="I30" s="92">
        <v>12</v>
      </c>
      <c r="J30" s="91">
        <f t="shared" si="3"/>
        <v>7.4999999999999997E-3</v>
      </c>
      <c r="K30" s="90">
        <v>285104.03999999998</v>
      </c>
      <c r="L30" s="68">
        <f t="shared" si="1"/>
        <v>4276.5605999999998</v>
      </c>
      <c r="M30" s="66" t="s">
        <v>129</v>
      </c>
    </row>
    <row r="31" spans="1:13" ht="38.25">
      <c r="A31" s="79">
        <v>27</v>
      </c>
      <c r="B31" s="97" t="s">
        <v>97</v>
      </c>
      <c r="C31" s="69" t="s">
        <v>98</v>
      </c>
      <c r="D31" s="79">
        <v>2615</v>
      </c>
      <c r="E31" s="82">
        <v>43671</v>
      </c>
      <c r="F31" s="69"/>
      <c r="G31" s="69" t="s">
        <v>18</v>
      </c>
      <c r="H31" s="91">
        <v>1</v>
      </c>
      <c r="I31" s="92">
        <v>12</v>
      </c>
      <c r="J31" s="91">
        <f t="shared" si="3"/>
        <v>7.4999999999999997E-3</v>
      </c>
      <c r="K31" s="90">
        <v>365106.3</v>
      </c>
      <c r="L31" s="68">
        <f t="shared" si="1"/>
        <v>5476.5944999999992</v>
      </c>
      <c r="M31" s="66" t="s">
        <v>129</v>
      </c>
    </row>
    <row r="32" spans="1:13" ht="38.25">
      <c r="A32" s="79">
        <v>28</v>
      </c>
      <c r="B32" s="97" t="s">
        <v>99</v>
      </c>
      <c r="C32" s="69" t="s">
        <v>100</v>
      </c>
      <c r="D32" s="79">
        <v>2856</v>
      </c>
      <c r="E32" s="82">
        <v>43704</v>
      </c>
      <c r="F32" s="69"/>
      <c r="G32" s="69" t="s">
        <v>18</v>
      </c>
      <c r="H32" s="91">
        <v>1</v>
      </c>
      <c r="I32" s="92">
        <v>12</v>
      </c>
      <c r="J32" s="91">
        <f t="shared" si="3"/>
        <v>7.4999999999999997E-3</v>
      </c>
      <c r="K32" s="90">
        <v>398754.72</v>
      </c>
      <c r="L32" s="68">
        <f t="shared" si="1"/>
        <v>5981.3207999999995</v>
      </c>
      <c r="M32" s="66" t="s">
        <v>129</v>
      </c>
    </row>
    <row r="33" spans="1:13" ht="38.25">
      <c r="A33" s="79">
        <v>29</v>
      </c>
      <c r="B33" s="97" t="s">
        <v>101</v>
      </c>
      <c r="C33" s="69" t="s">
        <v>102</v>
      </c>
      <c r="D33" s="79">
        <v>2845</v>
      </c>
      <c r="E33" s="82">
        <v>43672</v>
      </c>
      <c r="F33" s="69"/>
      <c r="G33" s="69" t="s">
        <v>18</v>
      </c>
      <c r="H33" s="91">
        <v>1</v>
      </c>
      <c r="I33" s="92">
        <v>12</v>
      </c>
      <c r="J33" s="91">
        <f t="shared" si="3"/>
        <v>7.4999999999999997E-3</v>
      </c>
      <c r="K33" s="90">
        <v>397218.9</v>
      </c>
      <c r="L33" s="68">
        <f t="shared" si="1"/>
        <v>5958.2835000000005</v>
      </c>
      <c r="M33" s="66" t="s">
        <v>129</v>
      </c>
    </row>
    <row r="34" spans="1:13" ht="38.25">
      <c r="A34" s="79">
        <v>30</v>
      </c>
      <c r="B34" s="97" t="s">
        <v>103</v>
      </c>
      <c r="C34" s="69" t="s">
        <v>104</v>
      </c>
      <c r="D34" s="79">
        <v>1287</v>
      </c>
      <c r="E34" s="82">
        <v>43671</v>
      </c>
      <c r="F34" s="69"/>
      <c r="G34" s="69" t="s">
        <v>18</v>
      </c>
      <c r="H34" s="91">
        <v>1</v>
      </c>
      <c r="I34" s="92">
        <v>12</v>
      </c>
      <c r="J34" s="91">
        <f t="shared" si="3"/>
        <v>7.4999999999999997E-3</v>
      </c>
      <c r="K34" s="90">
        <v>179690.94</v>
      </c>
      <c r="L34" s="68">
        <f t="shared" si="1"/>
        <v>2695.3640999999998</v>
      </c>
      <c r="M34" s="66" t="s">
        <v>129</v>
      </c>
    </row>
    <row r="35" spans="1:13" ht="38.25">
      <c r="A35" s="79">
        <v>31</v>
      </c>
      <c r="B35" s="97" t="s">
        <v>105</v>
      </c>
      <c r="C35" s="69" t="s">
        <v>106</v>
      </c>
      <c r="D35" s="79">
        <v>3369</v>
      </c>
      <c r="E35" s="82">
        <v>43672</v>
      </c>
      <c r="F35" s="69"/>
      <c r="G35" s="69" t="s">
        <v>18</v>
      </c>
      <c r="H35" s="91">
        <v>1</v>
      </c>
      <c r="I35" s="92">
        <v>12</v>
      </c>
      <c r="J35" s="91">
        <f t="shared" si="3"/>
        <v>7.4999999999999997E-3</v>
      </c>
      <c r="K35" s="90">
        <v>470379.78</v>
      </c>
      <c r="L35" s="68">
        <f t="shared" si="1"/>
        <v>7055.6967000000004</v>
      </c>
      <c r="M35" s="66" t="s">
        <v>129</v>
      </c>
    </row>
    <row r="36" spans="1:13" ht="38.25">
      <c r="A36" s="79">
        <v>32</v>
      </c>
      <c r="B36" s="97" t="s">
        <v>107</v>
      </c>
      <c r="C36" s="69" t="s">
        <v>108</v>
      </c>
      <c r="D36" s="79">
        <v>2813</v>
      </c>
      <c r="E36" s="82">
        <v>43704</v>
      </c>
      <c r="F36" s="69"/>
      <c r="G36" s="69" t="s">
        <v>18</v>
      </c>
      <c r="H36" s="91">
        <v>1</v>
      </c>
      <c r="I36" s="92">
        <v>12</v>
      </c>
      <c r="J36" s="91">
        <f t="shared" si="3"/>
        <v>7.4999999999999997E-3</v>
      </c>
      <c r="K36" s="90">
        <v>392751.06</v>
      </c>
      <c r="L36" s="68">
        <f t="shared" si="1"/>
        <v>5891.2658999999994</v>
      </c>
      <c r="M36" s="66" t="s">
        <v>129</v>
      </c>
    </row>
    <row r="37" spans="1:13" ht="38.25">
      <c r="A37" s="79">
        <v>33</v>
      </c>
      <c r="B37" s="97" t="s">
        <v>109</v>
      </c>
      <c r="C37" s="69" t="s">
        <v>110</v>
      </c>
      <c r="D37" s="79">
        <v>1410</v>
      </c>
      <c r="E37" s="82">
        <v>43704</v>
      </c>
      <c r="F37" s="69"/>
      <c r="G37" s="69" t="s">
        <v>18</v>
      </c>
      <c r="H37" s="91">
        <v>1</v>
      </c>
      <c r="I37" s="92">
        <v>12</v>
      </c>
      <c r="J37" s="91">
        <f t="shared" si="3"/>
        <v>7.4999999999999997E-3</v>
      </c>
      <c r="K37" s="90">
        <v>196680.9</v>
      </c>
      <c r="L37" s="68">
        <f t="shared" si="1"/>
        <v>2950.2134999999998</v>
      </c>
      <c r="M37" s="66" t="s">
        <v>129</v>
      </c>
    </row>
    <row r="38" spans="1:13" ht="38.25">
      <c r="A38" s="79">
        <v>34</v>
      </c>
      <c r="B38" s="97" t="s">
        <v>111</v>
      </c>
      <c r="C38" s="69" t="s">
        <v>112</v>
      </c>
      <c r="D38" s="79">
        <v>2611</v>
      </c>
      <c r="E38" s="82">
        <v>43672</v>
      </c>
      <c r="F38" s="69"/>
      <c r="G38" s="69" t="s">
        <v>18</v>
      </c>
      <c r="H38" s="91">
        <v>1</v>
      </c>
      <c r="I38" s="92">
        <v>12</v>
      </c>
      <c r="J38" s="91">
        <f t="shared" si="3"/>
        <v>7.4999999999999997E-3</v>
      </c>
      <c r="K38" s="90">
        <v>364547.82</v>
      </c>
      <c r="L38" s="68">
        <f t="shared" si="1"/>
        <v>5468.2173000000003</v>
      </c>
      <c r="M38" s="66" t="s">
        <v>129</v>
      </c>
    </row>
    <row r="39" spans="1:13" ht="38.25">
      <c r="A39" s="79">
        <v>35</v>
      </c>
      <c r="B39" s="97" t="s">
        <v>113</v>
      </c>
      <c r="C39" s="74" t="s">
        <v>114</v>
      </c>
      <c r="D39" s="79">
        <v>4330</v>
      </c>
      <c r="E39" s="82">
        <v>43704</v>
      </c>
      <c r="F39" s="69"/>
      <c r="G39" s="69" t="s">
        <v>18</v>
      </c>
      <c r="H39" s="91">
        <v>1</v>
      </c>
      <c r="I39" s="92">
        <v>12</v>
      </c>
      <c r="J39" s="91">
        <f t="shared" si="3"/>
        <v>7.4999999999999997E-3</v>
      </c>
      <c r="K39" s="90">
        <v>603125.69999999995</v>
      </c>
      <c r="L39" s="68">
        <f t="shared" si="1"/>
        <v>9046.8854999999985</v>
      </c>
      <c r="M39" s="66" t="s">
        <v>129</v>
      </c>
    </row>
    <row r="40" spans="1:13" ht="38.25">
      <c r="A40" s="79">
        <v>36</v>
      </c>
      <c r="B40" s="97" t="s">
        <v>115</v>
      </c>
      <c r="C40" s="74" t="s">
        <v>116</v>
      </c>
      <c r="D40" s="79">
        <v>49156</v>
      </c>
      <c r="E40" s="82">
        <v>43249</v>
      </c>
      <c r="F40" s="69"/>
      <c r="G40" s="69" t="s">
        <v>18</v>
      </c>
      <c r="H40" s="91">
        <v>7843822.9199999999</v>
      </c>
      <c r="I40" s="92">
        <v>12</v>
      </c>
      <c r="J40" s="91">
        <f>H40*1.5%</f>
        <v>117657.34379999999</v>
      </c>
      <c r="K40" s="90">
        <v>25069.56</v>
      </c>
      <c r="L40" s="68">
        <f t="shared" si="1"/>
        <v>376.04340000000002</v>
      </c>
      <c r="M40" s="66" t="s">
        <v>129</v>
      </c>
    </row>
    <row r="41" spans="1:13" ht="38.25">
      <c r="A41" s="79">
        <v>37</v>
      </c>
      <c r="B41" s="97" t="s">
        <v>141</v>
      </c>
      <c r="C41" s="74" t="s">
        <v>118</v>
      </c>
      <c r="D41" s="79">
        <v>636</v>
      </c>
      <c r="E41" s="82">
        <v>43704</v>
      </c>
      <c r="F41" s="69"/>
      <c r="G41" s="69" t="s">
        <v>18</v>
      </c>
      <c r="H41" s="91">
        <v>88798.32</v>
      </c>
      <c r="I41" s="92">
        <v>12</v>
      </c>
      <c r="J41" s="91">
        <f>H41*1.5%/12*I41</f>
        <v>1331.9748</v>
      </c>
      <c r="K41" s="90">
        <v>106192.92</v>
      </c>
      <c r="L41" s="68">
        <f t="shared" si="1"/>
        <v>1592.8937999999998</v>
      </c>
      <c r="M41" s="66" t="s">
        <v>129</v>
      </c>
    </row>
    <row r="42" spans="1:13" ht="38.25">
      <c r="A42" s="79">
        <v>38</v>
      </c>
      <c r="B42" s="97" t="s">
        <v>122</v>
      </c>
      <c r="C42" s="69" t="s">
        <v>127</v>
      </c>
      <c r="D42" s="79">
        <v>10811</v>
      </c>
      <c r="E42" s="82">
        <v>43820</v>
      </c>
      <c r="F42" s="69"/>
      <c r="G42" s="69" t="s">
        <v>18</v>
      </c>
      <c r="H42" s="91">
        <v>1</v>
      </c>
      <c r="I42" s="92">
        <v>12</v>
      </c>
      <c r="J42" s="91">
        <f>H42*1.5%/12*I42</f>
        <v>1.4999999999999999E-2</v>
      </c>
      <c r="K42" s="90">
        <v>1002395.92</v>
      </c>
      <c r="L42" s="68">
        <f t="shared" si="1"/>
        <v>15035.9388</v>
      </c>
      <c r="M42" s="66" t="s">
        <v>129</v>
      </c>
    </row>
    <row r="43" spans="1:13" ht="38.25">
      <c r="A43" s="80">
        <v>39</v>
      </c>
      <c r="B43" s="98" t="s">
        <v>142</v>
      </c>
      <c r="C43" s="75" t="s">
        <v>136</v>
      </c>
      <c r="D43" s="81">
        <v>8699</v>
      </c>
      <c r="E43" s="83">
        <v>38337</v>
      </c>
      <c r="F43" s="76"/>
      <c r="G43" s="75" t="s">
        <v>18</v>
      </c>
      <c r="H43" s="93">
        <v>4756091.26</v>
      </c>
      <c r="I43" s="92">
        <v>12</v>
      </c>
      <c r="J43" s="91">
        <f>H43*1.5%/12*I43</f>
        <v>71341.368899999987</v>
      </c>
      <c r="K43" s="94">
        <v>4375597</v>
      </c>
      <c r="L43" s="68">
        <f t="shared" si="1"/>
        <v>65633.955000000002</v>
      </c>
      <c r="M43" s="64" t="s">
        <v>144</v>
      </c>
    </row>
    <row r="44" spans="1:13">
      <c r="A44" s="71"/>
      <c r="B44" s="96" t="s">
        <v>19</v>
      </c>
      <c r="C44" s="67"/>
      <c r="D44" s="71"/>
      <c r="E44" s="84"/>
      <c r="F44" s="67"/>
      <c r="G44" s="67"/>
      <c r="H44" s="88">
        <f>SUM(H5:H43)</f>
        <v>20225835.990000002</v>
      </c>
      <c r="I44" s="89"/>
      <c r="J44" s="88">
        <f>SUM(J5:J43)</f>
        <v>303387.41530000005</v>
      </c>
      <c r="K44" s="90">
        <f>SUM(K5:K43)</f>
        <v>23467084.809999999</v>
      </c>
      <c r="L44" s="68">
        <f>SUM(L5:L43)</f>
        <v>352006.27215000003</v>
      </c>
    </row>
    <row r="46" spans="1:13">
      <c r="G46" s="70"/>
    </row>
  </sheetData>
  <mergeCells count="1">
    <mergeCell ref="A2:J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0" orientation="portrait" verticalDpi="0" r:id="rId1"/>
  <rowBreaks count="1" manualBreakCount="1">
    <brk id="26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2:N55"/>
  <sheetViews>
    <sheetView view="pageBreakPreview" zoomScale="80" zoomScaleNormal="80" zoomScaleSheetLayoutView="80" workbookViewId="0">
      <selection activeCell="P5" sqref="P5"/>
    </sheetView>
  </sheetViews>
  <sheetFormatPr defaultRowHeight="12.75"/>
  <cols>
    <col min="1" max="1" width="5.42578125" style="125" customWidth="1"/>
    <col min="2" max="2" width="32.42578125" style="161" customWidth="1"/>
    <col min="3" max="3" width="16.5703125" style="162" customWidth="1"/>
    <col min="4" max="4" width="9.140625" style="160"/>
    <col min="5" max="5" width="13" style="160" customWidth="1"/>
    <col min="6" max="6" width="10.85546875" style="125" customWidth="1"/>
    <col min="7" max="7" width="11.5703125" style="125" customWidth="1"/>
    <col min="8" max="8" width="26.85546875" style="167" customWidth="1"/>
    <col min="9" max="10" width="17.140625" style="87" customWidth="1"/>
    <col min="11" max="11" width="14.85546875" style="125" customWidth="1"/>
    <col min="12" max="12" width="16.7109375" style="149" customWidth="1"/>
    <col min="13" max="13" width="16.140625" style="126" customWidth="1"/>
    <col min="14" max="14" width="16" style="127" customWidth="1"/>
    <col min="15" max="16384" width="9.140625" style="125"/>
  </cols>
  <sheetData>
    <row r="2" spans="1:14" ht="18.75">
      <c r="A2" s="170" t="s">
        <v>148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</row>
    <row r="4" spans="1:14" ht="76.5">
      <c r="A4" s="128" t="s">
        <v>1</v>
      </c>
      <c r="B4" s="155" t="s">
        <v>2</v>
      </c>
      <c r="C4" s="154" t="s">
        <v>3</v>
      </c>
      <c r="D4" s="154" t="s">
        <v>20</v>
      </c>
      <c r="E4" s="154" t="s">
        <v>4</v>
      </c>
      <c r="F4" s="128" t="s">
        <v>7</v>
      </c>
      <c r="G4" s="130" t="s">
        <v>168</v>
      </c>
      <c r="H4" s="154" t="s">
        <v>40</v>
      </c>
      <c r="I4" s="73" t="s">
        <v>169</v>
      </c>
      <c r="J4" s="73" t="s">
        <v>170</v>
      </c>
      <c r="K4" s="130" t="s">
        <v>35</v>
      </c>
      <c r="L4" s="131" t="s">
        <v>22</v>
      </c>
      <c r="M4" s="133" t="s">
        <v>166</v>
      </c>
      <c r="N4" s="171" t="s">
        <v>130</v>
      </c>
    </row>
    <row r="5" spans="1:14" ht="58.5" customHeight="1">
      <c r="A5" s="134">
        <v>1</v>
      </c>
      <c r="B5" s="156" t="s">
        <v>16</v>
      </c>
      <c r="C5" s="157" t="s">
        <v>17</v>
      </c>
      <c r="D5" s="154">
        <v>849</v>
      </c>
      <c r="E5" s="154" t="s">
        <v>49</v>
      </c>
      <c r="F5" s="134"/>
      <c r="G5" s="134"/>
      <c r="H5" s="154" t="s">
        <v>164</v>
      </c>
      <c r="I5" s="90">
        <v>496401.81</v>
      </c>
      <c r="J5" s="90">
        <v>371628.65</v>
      </c>
      <c r="K5" s="136">
        <v>12</v>
      </c>
      <c r="L5" s="137">
        <f>J5*1.5%/12*12</f>
        <v>5574.4297500000002</v>
      </c>
      <c r="M5" s="138">
        <f>L5</f>
        <v>5574.4297500000002</v>
      </c>
      <c r="N5" s="171" t="s">
        <v>128</v>
      </c>
    </row>
    <row r="6" spans="1:14" ht="80.25" customHeight="1">
      <c r="A6" s="134">
        <v>2</v>
      </c>
      <c r="B6" s="156" t="s">
        <v>38</v>
      </c>
      <c r="C6" s="157" t="s">
        <v>33</v>
      </c>
      <c r="D6" s="154">
        <v>7519</v>
      </c>
      <c r="E6" s="154" t="s">
        <v>32</v>
      </c>
      <c r="F6" s="139">
        <v>45068</v>
      </c>
      <c r="G6" s="139">
        <v>45126</v>
      </c>
      <c r="H6" s="154" t="s">
        <v>165</v>
      </c>
      <c r="I6" s="90">
        <v>3667241.87</v>
      </c>
      <c r="J6" s="90">
        <v>3027954.93</v>
      </c>
      <c r="K6" s="136">
        <v>10</v>
      </c>
      <c r="L6" s="137">
        <f>J6*1.5%/12*10</f>
        <v>37849.436625000002</v>
      </c>
      <c r="M6" s="138">
        <f t="shared" ref="M6:M50" si="0">L6</f>
        <v>37849.436625000002</v>
      </c>
      <c r="N6" s="171" t="s">
        <v>129</v>
      </c>
    </row>
    <row r="7" spans="1:14" ht="51" customHeight="1">
      <c r="A7" s="134">
        <v>3</v>
      </c>
      <c r="B7" s="156" t="s">
        <v>44</v>
      </c>
      <c r="C7" s="157" t="s">
        <v>45</v>
      </c>
      <c r="D7" s="154">
        <v>8068</v>
      </c>
      <c r="E7" s="154" t="s">
        <v>46</v>
      </c>
      <c r="F7" s="132"/>
      <c r="G7" s="132"/>
      <c r="H7" s="154" t="s">
        <v>164</v>
      </c>
      <c r="I7" s="90">
        <v>23397.200000000001</v>
      </c>
      <c r="J7" s="90">
        <v>1417735.07</v>
      </c>
      <c r="K7" s="136">
        <v>12</v>
      </c>
      <c r="L7" s="137">
        <f t="shared" ref="L7:L43" si="1">J7*1.5%/12*12</f>
        <v>21266.02605</v>
      </c>
      <c r="M7" s="138">
        <f t="shared" si="0"/>
        <v>21266.02605</v>
      </c>
      <c r="N7" s="171" t="s">
        <v>129</v>
      </c>
    </row>
    <row r="8" spans="1:14" ht="51" customHeight="1">
      <c r="A8" s="134">
        <v>4</v>
      </c>
      <c r="B8" s="156" t="s">
        <v>47</v>
      </c>
      <c r="C8" s="157" t="s">
        <v>48</v>
      </c>
      <c r="D8" s="154">
        <v>2602</v>
      </c>
      <c r="E8" s="154" t="s">
        <v>59</v>
      </c>
      <c r="F8" s="132"/>
      <c r="G8" s="132"/>
      <c r="H8" s="154" t="s">
        <v>164</v>
      </c>
      <c r="I8" s="90">
        <v>363187.16</v>
      </c>
      <c r="J8" s="90">
        <v>15530.68</v>
      </c>
      <c r="K8" s="136">
        <v>12</v>
      </c>
      <c r="L8" s="137">
        <f t="shared" si="1"/>
        <v>232.96019999999999</v>
      </c>
      <c r="M8" s="138">
        <f t="shared" si="0"/>
        <v>232.96019999999999</v>
      </c>
      <c r="N8" s="171" t="s">
        <v>129</v>
      </c>
    </row>
    <row r="9" spans="1:14" ht="69" customHeight="1">
      <c r="A9" s="134">
        <v>5</v>
      </c>
      <c r="B9" s="156" t="s">
        <v>51</v>
      </c>
      <c r="C9" s="157" t="s">
        <v>52</v>
      </c>
      <c r="D9" s="154">
        <v>2712</v>
      </c>
      <c r="E9" s="154" t="s">
        <v>50</v>
      </c>
      <c r="F9" s="132"/>
      <c r="G9" s="132"/>
      <c r="H9" s="154" t="s">
        <v>165</v>
      </c>
      <c r="I9" s="90">
        <v>378649.44</v>
      </c>
      <c r="J9" s="90">
        <v>216762.88</v>
      </c>
      <c r="K9" s="136">
        <v>12</v>
      </c>
      <c r="L9" s="137">
        <f t="shared" si="1"/>
        <v>3251.4431999999997</v>
      </c>
      <c r="M9" s="138">
        <f t="shared" si="0"/>
        <v>3251.4431999999997</v>
      </c>
      <c r="N9" s="171" t="s">
        <v>129</v>
      </c>
    </row>
    <row r="10" spans="1:14" ht="74.25" customHeight="1">
      <c r="A10" s="134">
        <v>6</v>
      </c>
      <c r="B10" s="156" t="s">
        <v>53</v>
      </c>
      <c r="C10" s="157" t="s">
        <v>54</v>
      </c>
      <c r="D10" s="154">
        <v>4484</v>
      </c>
      <c r="E10" s="158">
        <v>43327</v>
      </c>
      <c r="F10" s="132"/>
      <c r="G10" s="132"/>
      <c r="H10" s="154" t="s">
        <v>165</v>
      </c>
      <c r="I10" s="90">
        <v>626145.76</v>
      </c>
      <c r="J10" s="90">
        <v>26763.86</v>
      </c>
      <c r="K10" s="136">
        <v>12</v>
      </c>
      <c r="L10" s="137">
        <f t="shared" si="1"/>
        <v>401.4579</v>
      </c>
      <c r="M10" s="138">
        <f t="shared" si="0"/>
        <v>401.4579</v>
      </c>
      <c r="N10" s="171" t="s">
        <v>129</v>
      </c>
    </row>
    <row r="11" spans="1:14" ht="68.25" customHeight="1">
      <c r="A11" s="134">
        <v>7</v>
      </c>
      <c r="B11" s="156" t="s">
        <v>55</v>
      </c>
      <c r="C11" s="157" t="s">
        <v>121</v>
      </c>
      <c r="D11" s="154">
        <v>954</v>
      </c>
      <c r="E11" s="158">
        <v>43327</v>
      </c>
      <c r="F11" s="132"/>
      <c r="G11" s="132"/>
      <c r="H11" s="154" t="s">
        <v>165</v>
      </c>
      <c r="I11" s="90">
        <v>131508.9</v>
      </c>
      <c r="J11" s="90">
        <v>34061.440000000002</v>
      </c>
      <c r="K11" s="136">
        <v>12</v>
      </c>
      <c r="L11" s="137">
        <f t="shared" si="1"/>
        <v>510.92160000000001</v>
      </c>
      <c r="M11" s="138">
        <f t="shared" si="0"/>
        <v>510.92160000000001</v>
      </c>
      <c r="N11" s="171" t="s">
        <v>129</v>
      </c>
    </row>
    <row r="12" spans="1:14" ht="66.75" customHeight="1">
      <c r="A12" s="134">
        <v>8</v>
      </c>
      <c r="B12" s="156" t="s">
        <v>57</v>
      </c>
      <c r="C12" s="157" t="s">
        <v>58</v>
      </c>
      <c r="D12" s="154">
        <v>6842</v>
      </c>
      <c r="E12" s="158">
        <v>43327</v>
      </c>
      <c r="F12" s="132"/>
      <c r="G12" s="132"/>
      <c r="H12" s="154" t="s">
        <v>165</v>
      </c>
      <c r="I12" s="90">
        <v>977584.96</v>
      </c>
      <c r="J12" s="90">
        <v>40838.17</v>
      </c>
      <c r="K12" s="136">
        <v>12</v>
      </c>
      <c r="L12" s="137">
        <f t="shared" si="1"/>
        <v>612.57254999999998</v>
      </c>
      <c r="M12" s="138">
        <f t="shared" si="0"/>
        <v>612.57254999999998</v>
      </c>
      <c r="N12" s="171" t="s">
        <v>129</v>
      </c>
    </row>
    <row r="13" spans="1:14" ht="63" customHeight="1">
      <c r="A13" s="134">
        <v>9</v>
      </c>
      <c r="B13" s="156" t="s">
        <v>61</v>
      </c>
      <c r="C13" s="157" t="s">
        <v>62</v>
      </c>
      <c r="D13" s="154">
        <v>1163</v>
      </c>
      <c r="E13" s="158">
        <v>43665</v>
      </c>
      <c r="F13" s="132"/>
      <c r="G13" s="132"/>
      <c r="H13" s="154" t="s">
        <v>165</v>
      </c>
      <c r="I13" s="90">
        <v>160121.84</v>
      </c>
      <c r="J13" s="90">
        <v>169707.27</v>
      </c>
      <c r="K13" s="136">
        <v>12</v>
      </c>
      <c r="L13" s="137">
        <f t="shared" si="1"/>
        <v>2545.6090499999996</v>
      </c>
      <c r="M13" s="138">
        <f t="shared" si="0"/>
        <v>2545.6090499999996</v>
      </c>
      <c r="N13" s="171" t="s">
        <v>129</v>
      </c>
    </row>
    <row r="14" spans="1:14" ht="69" customHeight="1">
      <c r="A14" s="134">
        <v>10</v>
      </c>
      <c r="B14" s="156" t="s">
        <v>63</v>
      </c>
      <c r="C14" s="157" t="s">
        <v>64</v>
      </c>
      <c r="D14" s="154">
        <v>1410</v>
      </c>
      <c r="E14" s="158">
        <v>43676</v>
      </c>
      <c r="F14" s="132"/>
      <c r="G14" s="132"/>
      <c r="H14" s="154" t="s">
        <v>165</v>
      </c>
      <c r="I14" s="90">
        <v>194269.8</v>
      </c>
      <c r="J14" s="90">
        <v>205750</v>
      </c>
      <c r="K14" s="136">
        <v>12</v>
      </c>
      <c r="L14" s="137">
        <f t="shared" si="1"/>
        <v>3086.25</v>
      </c>
      <c r="M14" s="138">
        <f t="shared" si="0"/>
        <v>3086.25</v>
      </c>
      <c r="N14" s="171" t="s">
        <v>129</v>
      </c>
    </row>
    <row r="15" spans="1:14" ht="66" customHeight="1">
      <c r="A15" s="134">
        <v>11</v>
      </c>
      <c r="B15" s="156" t="s">
        <v>65</v>
      </c>
      <c r="C15" s="157" t="s">
        <v>66</v>
      </c>
      <c r="D15" s="154">
        <v>5471</v>
      </c>
      <c r="E15" s="158">
        <v>43676</v>
      </c>
      <c r="F15" s="132"/>
      <c r="G15" s="132"/>
      <c r="H15" s="154" t="s">
        <v>165</v>
      </c>
      <c r="I15" s="90">
        <v>763861.02</v>
      </c>
      <c r="J15" s="90">
        <v>32655.02</v>
      </c>
      <c r="K15" s="136">
        <v>12</v>
      </c>
      <c r="L15" s="137">
        <f t="shared" si="1"/>
        <v>489.82529999999997</v>
      </c>
      <c r="M15" s="138">
        <f t="shared" si="0"/>
        <v>489.82529999999997</v>
      </c>
      <c r="N15" s="171" t="s">
        <v>129</v>
      </c>
    </row>
    <row r="16" spans="1:14" ht="72" customHeight="1">
      <c r="A16" s="134">
        <v>12</v>
      </c>
      <c r="B16" s="156" t="s">
        <v>67</v>
      </c>
      <c r="C16" s="157" t="s">
        <v>68</v>
      </c>
      <c r="D16" s="154">
        <v>5703</v>
      </c>
      <c r="E16" s="158">
        <v>43676</v>
      </c>
      <c r="F16" s="132"/>
      <c r="G16" s="132"/>
      <c r="H16" s="154" t="s">
        <v>165</v>
      </c>
      <c r="I16" s="90">
        <v>796252.86</v>
      </c>
      <c r="J16" s="90">
        <v>34039.769999999997</v>
      </c>
      <c r="K16" s="136">
        <v>12</v>
      </c>
      <c r="L16" s="137">
        <f t="shared" si="1"/>
        <v>510.59654999999987</v>
      </c>
      <c r="M16" s="138">
        <f t="shared" si="0"/>
        <v>510.59654999999987</v>
      </c>
      <c r="N16" s="171" t="s">
        <v>129</v>
      </c>
    </row>
    <row r="17" spans="1:14" ht="68.25" customHeight="1">
      <c r="A17" s="134">
        <v>13</v>
      </c>
      <c r="B17" s="156" t="s">
        <v>69</v>
      </c>
      <c r="C17" s="157" t="s">
        <v>70</v>
      </c>
      <c r="D17" s="154">
        <v>7600</v>
      </c>
      <c r="E17" s="158">
        <v>43676</v>
      </c>
      <c r="F17" s="132"/>
      <c r="G17" s="132"/>
      <c r="H17" s="154" t="s">
        <v>165</v>
      </c>
      <c r="I17" s="90">
        <v>1061796</v>
      </c>
      <c r="J17" s="90">
        <v>45362.48</v>
      </c>
      <c r="K17" s="136">
        <v>12</v>
      </c>
      <c r="L17" s="137">
        <f t="shared" si="1"/>
        <v>680.43720000000008</v>
      </c>
      <c r="M17" s="138">
        <f t="shared" si="0"/>
        <v>680.43720000000008</v>
      </c>
      <c r="N17" s="171" t="s">
        <v>129</v>
      </c>
    </row>
    <row r="18" spans="1:14" ht="71.25" customHeight="1">
      <c r="A18" s="134">
        <v>14</v>
      </c>
      <c r="B18" s="156" t="s">
        <v>71</v>
      </c>
      <c r="C18" s="157" t="s">
        <v>72</v>
      </c>
      <c r="D18" s="154">
        <v>1553</v>
      </c>
      <c r="E18" s="158">
        <v>43676</v>
      </c>
      <c r="F18" s="132"/>
      <c r="G18" s="132"/>
      <c r="H18" s="154" t="s">
        <v>165</v>
      </c>
      <c r="I18" s="90">
        <v>216860.92</v>
      </c>
      <c r="J18" s="90">
        <v>9269.4599999999991</v>
      </c>
      <c r="K18" s="136">
        <v>12</v>
      </c>
      <c r="L18" s="137">
        <f t="shared" si="1"/>
        <v>139.04189999999997</v>
      </c>
      <c r="M18" s="138">
        <f t="shared" si="0"/>
        <v>139.04189999999997</v>
      </c>
      <c r="N18" s="171" t="s">
        <v>129</v>
      </c>
    </row>
    <row r="19" spans="1:14" ht="48.75" customHeight="1">
      <c r="A19" s="134">
        <v>15</v>
      </c>
      <c r="B19" s="156" t="s">
        <v>73</v>
      </c>
      <c r="C19" s="157" t="s">
        <v>74</v>
      </c>
      <c r="D19" s="154">
        <v>3924</v>
      </c>
      <c r="E19" s="158">
        <v>43676</v>
      </c>
      <c r="F19" s="132"/>
      <c r="G19" s="132"/>
      <c r="H19" s="154" t="s">
        <v>165</v>
      </c>
      <c r="I19" s="90">
        <v>547868.88</v>
      </c>
      <c r="J19" s="90">
        <v>302127.67</v>
      </c>
      <c r="K19" s="136">
        <v>12</v>
      </c>
      <c r="L19" s="137">
        <f t="shared" si="1"/>
        <v>4531.9150499999996</v>
      </c>
      <c r="M19" s="138">
        <f t="shared" si="0"/>
        <v>4531.9150499999996</v>
      </c>
      <c r="N19" s="171" t="s">
        <v>129</v>
      </c>
    </row>
    <row r="20" spans="1:14" ht="65.25" customHeight="1">
      <c r="A20" s="134">
        <v>16</v>
      </c>
      <c r="B20" s="156" t="s">
        <v>75</v>
      </c>
      <c r="C20" s="157" t="s">
        <v>76</v>
      </c>
      <c r="D20" s="154">
        <v>6039</v>
      </c>
      <c r="E20" s="158">
        <v>43704</v>
      </c>
      <c r="F20" s="132"/>
      <c r="G20" s="132"/>
      <c r="H20" s="154" t="s">
        <v>165</v>
      </c>
      <c r="I20" s="90">
        <v>838998.27</v>
      </c>
      <c r="J20" s="90">
        <v>36045.26</v>
      </c>
      <c r="K20" s="136">
        <v>12</v>
      </c>
      <c r="L20" s="137">
        <f t="shared" si="1"/>
        <v>540.6789</v>
      </c>
      <c r="M20" s="138">
        <f t="shared" si="0"/>
        <v>540.6789</v>
      </c>
      <c r="N20" s="171" t="s">
        <v>129</v>
      </c>
    </row>
    <row r="21" spans="1:14" ht="68.25" customHeight="1">
      <c r="A21" s="134">
        <v>17</v>
      </c>
      <c r="B21" s="156" t="s">
        <v>77</v>
      </c>
      <c r="C21" s="157" t="s">
        <v>78</v>
      </c>
      <c r="D21" s="154">
        <v>3084</v>
      </c>
      <c r="E21" s="158">
        <v>43676</v>
      </c>
      <c r="F21" s="132"/>
      <c r="G21" s="132"/>
      <c r="H21" s="154" t="s">
        <v>165</v>
      </c>
      <c r="I21" s="90">
        <v>430588.08</v>
      </c>
      <c r="J21" s="90">
        <v>260104.58</v>
      </c>
      <c r="K21" s="136">
        <v>12</v>
      </c>
      <c r="L21" s="137">
        <f t="shared" si="1"/>
        <v>3901.5686999999998</v>
      </c>
      <c r="M21" s="138">
        <f t="shared" si="0"/>
        <v>3901.5686999999998</v>
      </c>
      <c r="N21" s="171" t="s">
        <v>129</v>
      </c>
    </row>
    <row r="22" spans="1:14" ht="63.75" customHeight="1">
      <c r="A22" s="134">
        <v>18</v>
      </c>
      <c r="B22" s="156" t="s">
        <v>79</v>
      </c>
      <c r="C22" s="157" t="s">
        <v>80</v>
      </c>
      <c r="D22" s="154">
        <v>572</v>
      </c>
      <c r="E22" s="158">
        <v>43671</v>
      </c>
      <c r="F22" s="132"/>
      <c r="G22" s="132"/>
      <c r="H22" s="154" t="s">
        <v>165</v>
      </c>
      <c r="I22" s="90">
        <v>78781.56</v>
      </c>
      <c r="J22" s="90">
        <v>83467.38</v>
      </c>
      <c r="K22" s="136">
        <v>12</v>
      </c>
      <c r="L22" s="137">
        <f t="shared" si="1"/>
        <v>1252.0107</v>
      </c>
      <c r="M22" s="138">
        <f t="shared" si="0"/>
        <v>1252.0107</v>
      </c>
      <c r="N22" s="171" t="s">
        <v>129</v>
      </c>
    </row>
    <row r="23" spans="1:14" ht="70.5" customHeight="1">
      <c r="A23" s="134">
        <v>19</v>
      </c>
      <c r="B23" s="156" t="s">
        <v>81</v>
      </c>
      <c r="C23" s="157" t="s">
        <v>82</v>
      </c>
      <c r="D23" s="154">
        <v>1212</v>
      </c>
      <c r="E23" s="158">
        <v>43671</v>
      </c>
      <c r="F23" s="132"/>
      <c r="G23" s="132"/>
      <c r="H23" s="154" t="s">
        <v>165</v>
      </c>
      <c r="I23" s="90">
        <v>169219.44</v>
      </c>
      <c r="J23" s="90">
        <v>105667.76</v>
      </c>
      <c r="K23" s="136">
        <v>12</v>
      </c>
      <c r="L23" s="137">
        <f t="shared" si="1"/>
        <v>1585.0164</v>
      </c>
      <c r="M23" s="138">
        <f t="shared" si="0"/>
        <v>1585.0164</v>
      </c>
      <c r="N23" s="171" t="s">
        <v>129</v>
      </c>
    </row>
    <row r="24" spans="1:14" ht="67.5" customHeight="1">
      <c r="A24" s="134">
        <v>20</v>
      </c>
      <c r="B24" s="156" t="s">
        <v>83</v>
      </c>
      <c r="C24" s="157" t="s">
        <v>84</v>
      </c>
      <c r="D24" s="154">
        <v>1704</v>
      </c>
      <c r="E24" s="158">
        <v>43671</v>
      </c>
      <c r="F24" s="132"/>
      <c r="G24" s="132"/>
      <c r="H24" s="154" t="s">
        <v>165</v>
      </c>
      <c r="I24" s="90">
        <v>240826.32</v>
      </c>
      <c r="J24" s="90">
        <v>10170.75</v>
      </c>
      <c r="K24" s="136">
        <v>12</v>
      </c>
      <c r="L24" s="137">
        <f t="shared" si="1"/>
        <v>152.56125</v>
      </c>
      <c r="M24" s="138">
        <f t="shared" si="0"/>
        <v>152.56125</v>
      </c>
      <c r="N24" s="171" t="s">
        <v>129</v>
      </c>
    </row>
    <row r="25" spans="1:14" ht="63" customHeight="1">
      <c r="A25" s="134">
        <v>21</v>
      </c>
      <c r="B25" s="156" t="s">
        <v>85</v>
      </c>
      <c r="C25" s="157" t="s">
        <v>86</v>
      </c>
      <c r="D25" s="154">
        <v>6579</v>
      </c>
      <c r="E25" s="158">
        <v>43676</v>
      </c>
      <c r="F25" s="132"/>
      <c r="G25" s="132"/>
      <c r="H25" s="154" t="s">
        <v>165</v>
      </c>
      <c r="I25" s="90">
        <v>923033.7</v>
      </c>
      <c r="J25" s="90">
        <v>39268.39</v>
      </c>
      <c r="K25" s="136">
        <v>12</v>
      </c>
      <c r="L25" s="137">
        <f t="shared" si="1"/>
        <v>589.02584999999999</v>
      </c>
      <c r="M25" s="138">
        <f t="shared" si="0"/>
        <v>589.02584999999999</v>
      </c>
      <c r="N25" s="171" t="s">
        <v>129</v>
      </c>
    </row>
    <row r="26" spans="1:14" ht="65.25" customHeight="1">
      <c r="A26" s="134">
        <v>22</v>
      </c>
      <c r="B26" s="156" t="s">
        <v>87</v>
      </c>
      <c r="C26" s="157" t="s">
        <v>88</v>
      </c>
      <c r="D26" s="154">
        <v>3641</v>
      </c>
      <c r="E26" s="158">
        <v>43676</v>
      </c>
      <c r="F26" s="132"/>
      <c r="G26" s="132"/>
      <c r="H26" s="154" t="s">
        <v>165</v>
      </c>
      <c r="I26" s="90">
        <v>508356.42</v>
      </c>
      <c r="J26" s="90">
        <v>201178.03</v>
      </c>
      <c r="K26" s="136">
        <v>12</v>
      </c>
      <c r="L26" s="137">
        <f t="shared" si="1"/>
        <v>3017.6704500000001</v>
      </c>
      <c r="M26" s="138">
        <f t="shared" si="0"/>
        <v>3017.6704500000001</v>
      </c>
      <c r="N26" s="171" t="s">
        <v>129</v>
      </c>
    </row>
    <row r="27" spans="1:14" ht="67.5" customHeight="1">
      <c r="A27" s="134">
        <v>23</v>
      </c>
      <c r="B27" s="156" t="s">
        <v>89</v>
      </c>
      <c r="C27" s="159" t="s">
        <v>90</v>
      </c>
      <c r="D27" s="154">
        <v>1286</v>
      </c>
      <c r="E27" s="158">
        <v>43676</v>
      </c>
      <c r="F27" s="132"/>
      <c r="G27" s="132"/>
      <c r="H27" s="154" t="s">
        <v>165</v>
      </c>
      <c r="I27" s="90">
        <v>179551.32</v>
      </c>
      <c r="J27" s="90">
        <v>7675.81</v>
      </c>
      <c r="K27" s="136">
        <v>12</v>
      </c>
      <c r="L27" s="137">
        <f t="shared" si="1"/>
        <v>115.13714999999999</v>
      </c>
      <c r="M27" s="138">
        <f t="shared" si="0"/>
        <v>115.13714999999999</v>
      </c>
      <c r="N27" s="171" t="s">
        <v>129</v>
      </c>
    </row>
    <row r="28" spans="1:14" ht="72.75" customHeight="1">
      <c r="A28" s="134">
        <v>24</v>
      </c>
      <c r="B28" s="156" t="s">
        <v>91</v>
      </c>
      <c r="C28" s="157" t="s">
        <v>92</v>
      </c>
      <c r="D28" s="154">
        <v>1197</v>
      </c>
      <c r="E28" s="158">
        <v>43671</v>
      </c>
      <c r="F28" s="132"/>
      <c r="G28" s="132"/>
      <c r="H28" s="154" t="s">
        <v>165</v>
      </c>
      <c r="I28" s="90">
        <v>167651.82</v>
      </c>
      <c r="J28" s="90">
        <v>7144.59</v>
      </c>
      <c r="K28" s="136">
        <v>12</v>
      </c>
      <c r="L28" s="137">
        <f t="shared" si="1"/>
        <v>107.16884999999999</v>
      </c>
      <c r="M28" s="138">
        <f t="shared" si="0"/>
        <v>107.16884999999999</v>
      </c>
      <c r="N28" s="171" t="s">
        <v>129</v>
      </c>
    </row>
    <row r="29" spans="1:14" ht="69.75" customHeight="1">
      <c r="A29" s="134">
        <v>25</v>
      </c>
      <c r="B29" s="156" t="s">
        <v>93</v>
      </c>
      <c r="C29" s="157" t="s">
        <v>94</v>
      </c>
      <c r="D29" s="154">
        <v>2595</v>
      </c>
      <c r="E29" s="158">
        <v>43676</v>
      </c>
      <c r="F29" s="132"/>
      <c r="G29" s="132"/>
      <c r="H29" s="154" t="s">
        <v>165</v>
      </c>
      <c r="I29" s="90">
        <v>362313.9</v>
      </c>
      <c r="J29" s="90">
        <v>589495.16</v>
      </c>
      <c r="K29" s="136">
        <v>12</v>
      </c>
      <c r="L29" s="137">
        <f t="shared" si="1"/>
        <v>8842.4274000000005</v>
      </c>
      <c r="M29" s="138">
        <f t="shared" si="0"/>
        <v>8842.4274000000005</v>
      </c>
      <c r="N29" s="171" t="s">
        <v>129</v>
      </c>
    </row>
    <row r="30" spans="1:14" ht="68.25" customHeight="1">
      <c r="A30" s="134">
        <v>26</v>
      </c>
      <c r="B30" s="156" t="s">
        <v>95</v>
      </c>
      <c r="C30" s="157" t="s">
        <v>96</v>
      </c>
      <c r="D30" s="154">
        <v>2042</v>
      </c>
      <c r="E30" s="158">
        <v>43671</v>
      </c>
      <c r="F30" s="132"/>
      <c r="G30" s="132"/>
      <c r="H30" s="154" t="s">
        <v>165</v>
      </c>
      <c r="I30" s="90">
        <v>285104.03999999998</v>
      </c>
      <c r="J30" s="90">
        <v>12188.18</v>
      </c>
      <c r="K30" s="136">
        <v>12</v>
      </c>
      <c r="L30" s="137">
        <f t="shared" si="1"/>
        <v>182.8227</v>
      </c>
      <c r="M30" s="138">
        <f t="shared" si="0"/>
        <v>182.8227</v>
      </c>
      <c r="N30" s="171" t="s">
        <v>129</v>
      </c>
    </row>
    <row r="31" spans="1:14" ht="63.75" customHeight="1">
      <c r="A31" s="134">
        <v>27</v>
      </c>
      <c r="B31" s="156" t="s">
        <v>97</v>
      </c>
      <c r="C31" s="157" t="s">
        <v>98</v>
      </c>
      <c r="D31" s="154">
        <v>2615</v>
      </c>
      <c r="E31" s="158">
        <v>43671</v>
      </c>
      <c r="F31" s="132"/>
      <c r="G31" s="132"/>
      <c r="H31" s="154" t="s">
        <v>165</v>
      </c>
      <c r="I31" s="90">
        <v>365106.3</v>
      </c>
      <c r="J31" s="90">
        <v>15608.27</v>
      </c>
      <c r="K31" s="136">
        <v>12</v>
      </c>
      <c r="L31" s="137">
        <f t="shared" si="1"/>
        <v>234.12405000000001</v>
      </c>
      <c r="M31" s="138">
        <f t="shared" si="0"/>
        <v>234.12405000000001</v>
      </c>
      <c r="N31" s="171" t="s">
        <v>129</v>
      </c>
    </row>
    <row r="32" spans="1:14" ht="76.5" customHeight="1">
      <c r="A32" s="134">
        <v>28</v>
      </c>
      <c r="B32" s="156" t="s">
        <v>99</v>
      </c>
      <c r="C32" s="157" t="s">
        <v>100</v>
      </c>
      <c r="D32" s="154">
        <v>2856</v>
      </c>
      <c r="E32" s="158">
        <v>43704</v>
      </c>
      <c r="F32" s="132"/>
      <c r="G32" s="132"/>
      <c r="H32" s="154" t="s">
        <v>165</v>
      </c>
      <c r="I32" s="90">
        <v>398754.72</v>
      </c>
      <c r="J32" s="90">
        <v>17046.740000000002</v>
      </c>
      <c r="K32" s="136">
        <v>12</v>
      </c>
      <c r="L32" s="137">
        <f t="shared" si="1"/>
        <v>255.70110000000005</v>
      </c>
      <c r="M32" s="138">
        <f t="shared" si="0"/>
        <v>255.70110000000005</v>
      </c>
      <c r="N32" s="171" t="s">
        <v>129</v>
      </c>
    </row>
    <row r="33" spans="1:14" ht="69.75" customHeight="1">
      <c r="A33" s="134">
        <v>29</v>
      </c>
      <c r="B33" s="156" t="s">
        <v>101</v>
      </c>
      <c r="C33" s="157" t="s">
        <v>102</v>
      </c>
      <c r="D33" s="154">
        <v>2845</v>
      </c>
      <c r="E33" s="158">
        <v>43672</v>
      </c>
      <c r="F33" s="132"/>
      <c r="G33" s="132"/>
      <c r="H33" s="154" t="s">
        <v>165</v>
      </c>
      <c r="I33" s="90">
        <v>397218.9</v>
      </c>
      <c r="J33" s="90">
        <v>301251.43</v>
      </c>
      <c r="K33" s="136">
        <v>12</v>
      </c>
      <c r="L33" s="137">
        <f t="shared" si="1"/>
        <v>4518.7714499999993</v>
      </c>
      <c r="M33" s="138">
        <f t="shared" si="0"/>
        <v>4518.7714499999993</v>
      </c>
      <c r="N33" s="171" t="s">
        <v>129</v>
      </c>
    </row>
    <row r="34" spans="1:14" ht="65.25" customHeight="1">
      <c r="A34" s="134">
        <v>30</v>
      </c>
      <c r="B34" s="156" t="s">
        <v>103</v>
      </c>
      <c r="C34" s="157" t="s">
        <v>104</v>
      </c>
      <c r="D34" s="154">
        <v>1287</v>
      </c>
      <c r="E34" s="158">
        <v>43671</v>
      </c>
      <c r="F34" s="132"/>
      <c r="G34" s="132"/>
      <c r="H34" s="154" t="s">
        <v>165</v>
      </c>
      <c r="I34" s="90">
        <v>179690.94</v>
      </c>
      <c r="J34" s="90">
        <v>191939.8</v>
      </c>
      <c r="K34" s="136">
        <v>12</v>
      </c>
      <c r="L34" s="137">
        <f t="shared" si="1"/>
        <v>2879.0969999999998</v>
      </c>
      <c r="M34" s="138">
        <f t="shared" si="0"/>
        <v>2879.0969999999998</v>
      </c>
      <c r="N34" s="171" t="s">
        <v>129</v>
      </c>
    </row>
    <row r="35" spans="1:14" ht="74.25" customHeight="1">
      <c r="A35" s="134">
        <v>31</v>
      </c>
      <c r="B35" s="156" t="s">
        <v>105</v>
      </c>
      <c r="C35" s="157" t="s">
        <v>106</v>
      </c>
      <c r="D35" s="154">
        <v>3369</v>
      </c>
      <c r="E35" s="158">
        <v>43672</v>
      </c>
      <c r="F35" s="132"/>
      <c r="G35" s="132"/>
      <c r="H35" s="154" t="s">
        <v>165</v>
      </c>
      <c r="I35" s="90">
        <v>470379.78</v>
      </c>
      <c r="J35" s="90">
        <v>20108.71</v>
      </c>
      <c r="K35" s="136">
        <v>12</v>
      </c>
      <c r="L35" s="137">
        <f t="shared" si="1"/>
        <v>301.63065</v>
      </c>
      <c r="M35" s="138">
        <f t="shared" si="0"/>
        <v>301.63065</v>
      </c>
      <c r="N35" s="171" t="s">
        <v>129</v>
      </c>
    </row>
    <row r="36" spans="1:14" ht="62.25" customHeight="1">
      <c r="A36" s="134">
        <v>32</v>
      </c>
      <c r="B36" s="156" t="s">
        <v>107</v>
      </c>
      <c r="C36" s="157" t="s">
        <v>108</v>
      </c>
      <c r="D36" s="154">
        <v>2813</v>
      </c>
      <c r="E36" s="158">
        <v>43704</v>
      </c>
      <c r="F36" s="132"/>
      <c r="G36" s="132"/>
      <c r="H36" s="154" t="s">
        <v>165</v>
      </c>
      <c r="I36" s="90">
        <v>392751.06</v>
      </c>
      <c r="J36" s="90">
        <v>297863.01</v>
      </c>
      <c r="K36" s="136">
        <v>12</v>
      </c>
      <c r="L36" s="137">
        <f t="shared" si="1"/>
        <v>4467.9451499999996</v>
      </c>
      <c r="M36" s="138">
        <f t="shared" si="0"/>
        <v>4467.9451499999996</v>
      </c>
      <c r="N36" s="171" t="s">
        <v>129</v>
      </c>
    </row>
    <row r="37" spans="1:14" ht="63.75" customHeight="1">
      <c r="A37" s="134">
        <v>33</v>
      </c>
      <c r="B37" s="156" t="s">
        <v>109</v>
      </c>
      <c r="C37" s="157" t="s">
        <v>110</v>
      </c>
      <c r="D37" s="154">
        <v>1410</v>
      </c>
      <c r="E37" s="158">
        <v>43704</v>
      </c>
      <c r="F37" s="132"/>
      <c r="G37" s="132"/>
      <c r="H37" s="154" t="s">
        <v>165</v>
      </c>
      <c r="I37" s="90">
        <v>196680.9</v>
      </c>
      <c r="J37" s="90">
        <v>8415.93</v>
      </c>
      <c r="K37" s="136">
        <v>12</v>
      </c>
      <c r="L37" s="137">
        <f t="shared" si="1"/>
        <v>126.23895</v>
      </c>
      <c r="M37" s="138">
        <f t="shared" si="0"/>
        <v>126.23895</v>
      </c>
      <c r="N37" s="171" t="s">
        <v>129</v>
      </c>
    </row>
    <row r="38" spans="1:14" ht="64.5" customHeight="1">
      <c r="A38" s="134">
        <v>34</v>
      </c>
      <c r="B38" s="156" t="s">
        <v>111</v>
      </c>
      <c r="C38" s="157" t="s">
        <v>112</v>
      </c>
      <c r="D38" s="154">
        <v>2611</v>
      </c>
      <c r="E38" s="158">
        <v>43672</v>
      </c>
      <c r="F38" s="132"/>
      <c r="G38" s="132"/>
      <c r="H38" s="154" t="s">
        <v>165</v>
      </c>
      <c r="I38" s="90">
        <v>364547.82</v>
      </c>
      <c r="J38" s="90">
        <v>261216.97</v>
      </c>
      <c r="K38" s="136">
        <v>12</v>
      </c>
      <c r="L38" s="137">
        <f t="shared" si="1"/>
        <v>3918.2545499999997</v>
      </c>
      <c r="M38" s="138">
        <f t="shared" si="0"/>
        <v>3918.2545499999997</v>
      </c>
      <c r="N38" s="171" t="s">
        <v>129</v>
      </c>
    </row>
    <row r="39" spans="1:14" ht="66" customHeight="1">
      <c r="A39" s="134">
        <v>35</v>
      </c>
      <c r="B39" s="156" t="s">
        <v>113</v>
      </c>
      <c r="C39" s="159" t="s">
        <v>114</v>
      </c>
      <c r="D39" s="154">
        <v>4330</v>
      </c>
      <c r="E39" s="158">
        <v>43704</v>
      </c>
      <c r="F39" s="132"/>
      <c r="G39" s="132"/>
      <c r="H39" s="154" t="s">
        <v>165</v>
      </c>
      <c r="I39" s="90">
        <v>603125.69999999995</v>
      </c>
      <c r="J39" s="90">
        <v>25844.68</v>
      </c>
      <c r="K39" s="136">
        <v>12</v>
      </c>
      <c r="L39" s="137">
        <f t="shared" si="1"/>
        <v>387.67020000000002</v>
      </c>
      <c r="M39" s="138">
        <f t="shared" si="0"/>
        <v>387.67020000000002</v>
      </c>
      <c r="N39" s="171" t="s">
        <v>129</v>
      </c>
    </row>
    <row r="40" spans="1:14" ht="69" customHeight="1">
      <c r="A40" s="134">
        <v>36</v>
      </c>
      <c r="B40" s="156" t="s">
        <v>115</v>
      </c>
      <c r="C40" s="159" t="s">
        <v>116</v>
      </c>
      <c r="D40" s="154">
        <v>49156</v>
      </c>
      <c r="E40" s="158">
        <v>43249</v>
      </c>
      <c r="F40" s="132"/>
      <c r="G40" s="132"/>
      <c r="H40" s="154" t="s">
        <v>165</v>
      </c>
      <c r="I40" s="90">
        <v>25069.56</v>
      </c>
      <c r="J40" s="90">
        <v>4145817.39</v>
      </c>
      <c r="K40" s="136">
        <v>12</v>
      </c>
      <c r="L40" s="137">
        <f t="shared" si="1"/>
        <v>62187.260850000006</v>
      </c>
      <c r="M40" s="138">
        <f t="shared" si="0"/>
        <v>62187.260850000006</v>
      </c>
      <c r="N40" s="171" t="s">
        <v>129</v>
      </c>
    </row>
    <row r="41" spans="1:14" ht="66" customHeight="1">
      <c r="A41" s="134">
        <v>37</v>
      </c>
      <c r="B41" s="156" t="s">
        <v>141</v>
      </c>
      <c r="C41" s="159" t="s">
        <v>118</v>
      </c>
      <c r="D41" s="154">
        <v>636</v>
      </c>
      <c r="E41" s="158">
        <v>43704</v>
      </c>
      <c r="F41" s="132"/>
      <c r="G41" s="132"/>
      <c r="H41" s="154" t="s">
        <v>165</v>
      </c>
      <c r="I41" s="90">
        <v>106192.92</v>
      </c>
      <c r="J41" s="90">
        <v>164189.63</v>
      </c>
      <c r="K41" s="136">
        <v>12</v>
      </c>
      <c r="L41" s="137">
        <f t="shared" si="1"/>
        <v>2462.8444500000001</v>
      </c>
      <c r="M41" s="138">
        <f t="shared" si="0"/>
        <v>2462.8444500000001</v>
      </c>
      <c r="N41" s="171" t="s">
        <v>129</v>
      </c>
    </row>
    <row r="42" spans="1:14" ht="44.25" customHeight="1">
      <c r="A42" s="134">
        <v>38</v>
      </c>
      <c r="B42" s="156" t="s">
        <v>122</v>
      </c>
      <c r="C42" s="157" t="s">
        <v>127</v>
      </c>
      <c r="D42" s="154">
        <v>10811</v>
      </c>
      <c r="E42" s="158">
        <v>43820</v>
      </c>
      <c r="F42" s="132"/>
      <c r="G42" s="132"/>
      <c r="H42" s="154" t="s">
        <v>164</v>
      </c>
      <c r="I42" s="90">
        <v>1002395.92</v>
      </c>
      <c r="J42" s="90">
        <v>1577562.6</v>
      </c>
      <c r="K42" s="136">
        <v>12</v>
      </c>
      <c r="L42" s="137">
        <f t="shared" si="1"/>
        <v>23663.439000000002</v>
      </c>
      <c r="M42" s="138">
        <f t="shared" si="0"/>
        <v>23663.439000000002</v>
      </c>
      <c r="N42" s="171" t="s">
        <v>129</v>
      </c>
    </row>
    <row r="43" spans="1:14" ht="64.5" customHeight="1">
      <c r="A43" s="144">
        <v>39</v>
      </c>
      <c r="B43" s="156" t="s">
        <v>142</v>
      </c>
      <c r="C43" s="157" t="s">
        <v>136</v>
      </c>
      <c r="D43" s="154">
        <v>8699</v>
      </c>
      <c r="E43" s="158">
        <v>38337</v>
      </c>
      <c r="F43" s="145"/>
      <c r="G43" s="146"/>
      <c r="H43" s="154" t="s">
        <v>165</v>
      </c>
      <c r="I43" s="94">
        <v>4375597</v>
      </c>
      <c r="J43" s="163">
        <v>3503149.36</v>
      </c>
      <c r="K43" s="147">
        <v>12</v>
      </c>
      <c r="L43" s="137">
        <f t="shared" si="1"/>
        <v>52547.240399999995</v>
      </c>
      <c r="M43" s="138">
        <f t="shared" si="0"/>
        <v>52547.240399999995</v>
      </c>
      <c r="N43" s="128"/>
    </row>
    <row r="44" spans="1:14" ht="74.25" customHeight="1">
      <c r="A44" s="134">
        <v>40</v>
      </c>
      <c r="B44" s="135" t="s">
        <v>145</v>
      </c>
      <c r="C44" s="136" t="s">
        <v>167</v>
      </c>
      <c r="D44" s="136">
        <v>1716</v>
      </c>
      <c r="E44" s="139">
        <v>44867</v>
      </c>
      <c r="F44" s="139">
        <v>45068</v>
      </c>
      <c r="G44" s="139">
        <v>45127</v>
      </c>
      <c r="H44" s="154" t="s">
        <v>165</v>
      </c>
      <c r="I44" s="90">
        <v>350146.68</v>
      </c>
      <c r="J44" s="90">
        <v>510975.5</v>
      </c>
      <c r="K44" s="136">
        <v>10</v>
      </c>
      <c r="L44" s="137">
        <f t="shared" ref="L44:L50" si="2">J44*1.5%/12*10</f>
        <v>6387.1937500000004</v>
      </c>
      <c r="M44" s="138">
        <f t="shared" si="0"/>
        <v>6387.1937500000004</v>
      </c>
      <c r="N44" s="128" t="s">
        <v>173</v>
      </c>
    </row>
    <row r="45" spans="1:14" ht="64.5" customHeight="1">
      <c r="A45" s="134">
        <v>41</v>
      </c>
      <c r="B45" s="135" t="s">
        <v>150</v>
      </c>
      <c r="C45" s="134" t="s">
        <v>149</v>
      </c>
      <c r="D45" s="136">
        <v>3888</v>
      </c>
      <c r="E45" s="139">
        <v>44953</v>
      </c>
      <c r="F45" s="139">
        <v>45068</v>
      </c>
      <c r="G45" s="139">
        <v>45127</v>
      </c>
      <c r="H45" s="154" t="s">
        <v>165</v>
      </c>
      <c r="I45" s="142">
        <v>0</v>
      </c>
      <c r="J45" s="140">
        <v>1003725.26</v>
      </c>
      <c r="K45" s="136">
        <v>10</v>
      </c>
      <c r="L45" s="137">
        <f t="shared" si="2"/>
        <v>12546.56575</v>
      </c>
      <c r="M45" s="138">
        <f t="shared" si="0"/>
        <v>12546.56575</v>
      </c>
      <c r="N45" s="128" t="s">
        <v>173</v>
      </c>
    </row>
    <row r="46" spans="1:14" ht="69.75" customHeight="1">
      <c r="A46" s="134">
        <v>42</v>
      </c>
      <c r="B46" s="135" t="s">
        <v>152</v>
      </c>
      <c r="C46" s="134" t="s">
        <v>151</v>
      </c>
      <c r="D46" s="136">
        <v>1693</v>
      </c>
      <c r="E46" s="139">
        <v>44953</v>
      </c>
      <c r="F46" s="139">
        <v>45068</v>
      </c>
      <c r="G46" s="139">
        <v>45127</v>
      </c>
      <c r="H46" s="155" t="s">
        <v>165</v>
      </c>
      <c r="I46" s="142">
        <v>0</v>
      </c>
      <c r="J46" s="140">
        <v>437064.52</v>
      </c>
      <c r="K46" s="136">
        <v>10</v>
      </c>
      <c r="L46" s="137">
        <f t="shared" si="2"/>
        <v>5463.3064999999997</v>
      </c>
      <c r="M46" s="138">
        <f t="shared" si="0"/>
        <v>5463.3064999999997</v>
      </c>
      <c r="N46" s="128" t="s">
        <v>173</v>
      </c>
    </row>
    <row r="47" spans="1:14" ht="75" customHeight="1">
      <c r="A47" s="134">
        <v>43</v>
      </c>
      <c r="B47" s="135" t="s">
        <v>152</v>
      </c>
      <c r="C47" s="134" t="s">
        <v>153</v>
      </c>
      <c r="D47" s="136">
        <v>1216</v>
      </c>
      <c r="E47" s="139">
        <v>44953</v>
      </c>
      <c r="F47" s="139">
        <v>45068</v>
      </c>
      <c r="G47" s="139">
        <v>45127</v>
      </c>
      <c r="H47" s="154" t="s">
        <v>165</v>
      </c>
      <c r="I47" s="142">
        <v>0</v>
      </c>
      <c r="J47" s="140">
        <v>313922.3</v>
      </c>
      <c r="K47" s="136">
        <v>10</v>
      </c>
      <c r="L47" s="137">
        <f t="shared" si="2"/>
        <v>3924.0287499999999</v>
      </c>
      <c r="M47" s="138">
        <f t="shared" si="0"/>
        <v>3924.0287499999999</v>
      </c>
      <c r="N47" s="128" t="s">
        <v>173</v>
      </c>
    </row>
    <row r="48" spans="1:14" ht="81" customHeight="1">
      <c r="A48" s="134">
        <v>44</v>
      </c>
      <c r="B48" s="135" t="s">
        <v>154</v>
      </c>
      <c r="C48" s="134" t="s">
        <v>155</v>
      </c>
      <c r="D48" s="136">
        <v>1500</v>
      </c>
      <c r="E48" s="139">
        <v>44954</v>
      </c>
      <c r="F48" s="139">
        <v>45068</v>
      </c>
      <c r="G48" s="139">
        <v>45126</v>
      </c>
      <c r="H48" s="154" t="s">
        <v>165</v>
      </c>
      <c r="I48" s="142">
        <v>0</v>
      </c>
      <c r="J48" s="150">
        <v>387239.69</v>
      </c>
      <c r="K48" s="136">
        <v>10</v>
      </c>
      <c r="L48" s="137">
        <f t="shared" si="2"/>
        <v>4840.4961249999997</v>
      </c>
      <c r="M48" s="138">
        <f t="shared" si="0"/>
        <v>4840.4961249999997</v>
      </c>
      <c r="N48" s="128" t="s">
        <v>173</v>
      </c>
    </row>
    <row r="49" spans="1:14" ht="54" customHeight="1">
      <c r="A49" s="134">
        <v>45</v>
      </c>
      <c r="B49" s="135" t="s">
        <v>157</v>
      </c>
      <c r="C49" s="134" t="s">
        <v>158</v>
      </c>
      <c r="D49" s="136">
        <v>4000</v>
      </c>
      <c r="E49" s="139">
        <v>44988</v>
      </c>
      <c r="F49" s="134"/>
      <c r="G49" s="134"/>
      <c r="H49" s="154" t="s">
        <v>164</v>
      </c>
      <c r="I49" s="142">
        <v>0</v>
      </c>
      <c r="J49" s="141">
        <v>1750900.58</v>
      </c>
      <c r="K49" s="136">
        <v>10</v>
      </c>
      <c r="L49" s="137">
        <f t="shared" si="2"/>
        <v>21886.257249999999</v>
      </c>
      <c r="M49" s="138">
        <f t="shared" si="0"/>
        <v>21886.257249999999</v>
      </c>
      <c r="N49" s="128" t="s">
        <v>129</v>
      </c>
    </row>
    <row r="50" spans="1:14" ht="63.75" customHeight="1">
      <c r="A50" s="134">
        <v>46</v>
      </c>
      <c r="B50" s="135" t="s">
        <v>161</v>
      </c>
      <c r="C50" s="134" t="s">
        <v>160</v>
      </c>
      <c r="D50" s="136">
        <v>6799</v>
      </c>
      <c r="E50" s="139">
        <v>44970</v>
      </c>
      <c r="F50" s="139">
        <v>45068</v>
      </c>
      <c r="G50" s="139">
        <v>45127</v>
      </c>
      <c r="H50" s="154" t="s">
        <v>165</v>
      </c>
      <c r="I50" s="142">
        <v>0</v>
      </c>
      <c r="J50" s="148">
        <v>2738005.8</v>
      </c>
      <c r="K50" s="136">
        <v>10</v>
      </c>
      <c r="L50" s="137">
        <f t="shared" si="2"/>
        <v>34225.072499999995</v>
      </c>
      <c r="M50" s="138">
        <f t="shared" si="0"/>
        <v>34225.072499999995</v>
      </c>
      <c r="N50" s="128" t="s">
        <v>173</v>
      </c>
    </row>
    <row r="51" spans="1:14" ht="46.5" customHeight="1">
      <c r="A51" s="128">
        <v>47</v>
      </c>
      <c r="B51" s="135" t="s">
        <v>162</v>
      </c>
      <c r="C51" s="128" t="s">
        <v>163</v>
      </c>
      <c r="D51" s="151">
        <v>386</v>
      </c>
      <c r="E51" s="152">
        <v>45127</v>
      </c>
      <c r="F51" s="130"/>
      <c r="G51" s="130"/>
      <c r="H51" s="154" t="s">
        <v>164</v>
      </c>
      <c r="I51" s="142">
        <v>0</v>
      </c>
      <c r="J51" s="143">
        <v>38617.29</v>
      </c>
      <c r="K51" s="151">
        <v>5</v>
      </c>
      <c r="L51" s="137">
        <f>J51*1.5%/12*5</f>
        <v>241.35806250000002</v>
      </c>
      <c r="M51" s="138">
        <v>241.36</v>
      </c>
      <c r="N51" s="171" t="s">
        <v>129</v>
      </c>
    </row>
    <row r="52" spans="1:14" ht="23.25" customHeight="1">
      <c r="A52" s="128"/>
      <c r="B52" s="165"/>
      <c r="C52" s="166"/>
      <c r="D52" s="164"/>
      <c r="E52" s="164"/>
      <c r="F52" s="130"/>
      <c r="G52" s="130"/>
      <c r="H52" s="154"/>
      <c r="I52" s="142"/>
      <c r="J52" s="142">
        <f>SUM(J5:J44)</f>
        <v>18343583.259999998</v>
      </c>
      <c r="K52" s="151"/>
      <c r="L52" s="129"/>
      <c r="M52" s="138"/>
    </row>
    <row r="53" spans="1:14" ht="24.75" customHeight="1">
      <c r="A53" s="128"/>
      <c r="B53" s="129" t="s">
        <v>19</v>
      </c>
      <c r="C53" s="166"/>
      <c r="D53" s="164"/>
      <c r="E53" s="164"/>
      <c r="F53" s="128"/>
      <c r="G53" s="128"/>
      <c r="H53" s="154"/>
      <c r="I53" s="169">
        <f>SUM(I5:I52)</f>
        <v>23817231.489999998</v>
      </c>
      <c r="J53" s="169">
        <f>SUM(J5:J51)</f>
        <v>25013058.699999999</v>
      </c>
      <c r="K53" s="128"/>
      <c r="L53" s="153">
        <f>SUM(L5:L52)</f>
        <v>349433.50776250003</v>
      </c>
      <c r="M53" s="153">
        <f>SUM(M5:M52)</f>
        <v>349433.5097</v>
      </c>
    </row>
    <row r="54" spans="1:14">
      <c r="A54" s="128"/>
      <c r="B54" s="165" t="s">
        <v>172</v>
      </c>
      <c r="C54" s="166"/>
      <c r="D54" s="164"/>
      <c r="E54" s="164"/>
      <c r="F54" s="128"/>
      <c r="G54" s="128"/>
      <c r="H54" s="154"/>
      <c r="I54" s="142"/>
      <c r="J54" s="142">
        <f>SUM(J45:J51)</f>
        <v>6669475.4400000004</v>
      </c>
      <c r="K54" s="128"/>
      <c r="L54" s="129"/>
      <c r="M54" s="138"/>
    </row>
    <row r="55" spans="1:14">
      <c r="A55" s="128"/>
      <c r="B55" s="165" t="s">
        <v>171</v>
      </c>
      <c r="C55" s="166"/>
      <c r="D55" s="164"/>
      <c r="E55" s="164"/>
      <c r="F55" s="128"/>
      <c r="G55" s="128"/>
      <c r="H55" s="154"/>
      <c r="I55" s="142"/>
      <c r="J55" s="142">
        <f>I53-J52</f>
        <v>5473648.2300000004</v>
      </c>
      <c r="K55" s="128"/>
      <c r="L55" s="129"/>
      <c r="M55" s="138"/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rowBreaks count="1" manualBreakCount="1">
    <brk id="26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2:O55"/>
  <sheetViews>
    <sheetView tabSelected="1" view="pageBreakPreview" topLeftCell="C1" zoomScale="80" zoomScaleNormal="80" zoomScaleSheetLayoutView="80" workbookViewId="0">
      <selection activeCell="M58" sqref="M58"/>
    </sheetView>
  </sheetViews>
  <sheetFormatPr defaultRowHeight="12.75"/>
  <cols>
    <col min="1" max="1" width="5.42578125" style="125" customWidth="1"/>
    <col min="2" max="2" width="32.42578125" style="161" customWidth="1"/>
    <col min="3" max="3" width="16.5703125" style="162" customWidth="1"/>
    <col min="4" max="4" width="9.140625" style="160"/>
    <col min="5" max="5" width="13" style="160" customWidth="1"/>
    <col min="6" max="6" width="10.85546875" style="125" customWidth="1"/>
    <col min="7" max="7" width="11.5703125" style="125" customWidth="1"/>
    <col min="8" max="8" width="26.85546875" style="167" customWidth="1"/>
    <col min="9" max="10" width="17.140625" style="87" customWidth="1"/>
    <col min="11" max="11" width="14.85546875" style="125" customWidth="1"/>
    <col min="12" max="13" width="16.7109375" style="149" customWidth="1"/>
    <col min="14" max="14" width="16.140625" style="126" customWidth="1"/>
    <col min="15" max="15" width="16" style="127" customWidth="1"/>
    <col min="16" max="16384" width="9.140625" style="125"/>
  </cols>
  <sheetData>
    <row r="2" spans="1:15" ht="18.75">
      <c r="A2" s="180" t="s">
        <v>175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4" spans="1:15" ht="76.5">
      <c r="A4" s="128" t="s">
        <v>1</v>
      </c>
      <c r="B4" s="155" t="s">
        <v>2</v>
      </c>
      <c r="C4" s="154" t="s">
        <v>3</v>
      </c>
      <c r="D4" s="154" t="s">
        <v>20</v>
      </c>
      <c r="E4" s="154" t="s">
        <v>4</v>
      </c>
      <c r="F4" s="128" t="s">
        <v>7</v>
      </c>
      <c r="G4" s="130" t="s">
        <v>168</v>
      </c>
      <c r="H4" s="154" t="s">
        <v>40</v>
      </c>
      <c r="I4" s="73" t="s">
        <v>169</v>
      </c>
      <c r="J4" s="73" t="s">
        <v>170</v>
      </c>
      <c r="K4" s="130" t="s">
        <v>35</v>
      </c>
      <c r="L4" s="131" t="s">
        <v>22</v>
      </c>
      <c r="M4" s="131" t="s">
        <v>174</v>
      </c>
      <c r="N4" s="133" t="s">
        <v>166</v>
      </c>
      <c r="O4" s="171" t="s">
        <v>130</v>
      </c>
    </row>
    <row r="5" spans="1:15" ht="58.5" customHeight="1">
      <c r="A5" s="134">
        <v>1</v>
      </c>
      <c r="B5" s="156" t="s">
        <v>16</v>
      </c>
      <c r="C5" s="157" t="s">
        <v>17</v>
      </c>
      <c r="D5" s="154">
        <v>849</v>
      </c>
      <c r="E5" s="154" t="s">
        <v>49</v>
      </c>
      <c r="F5" s="134"/>
      <c r="G5" s="134"/>
      <c r="H5" s="154" t="s">
        <v>164</v>
      </c>
      <c r="I5" s="90">
        <v>496401.81</v>
      </c>
      <c r="J5" s="90">
        <v>371628.65</v>
      </c>
      <c r="K5" s="136">
        <v>12</v>
      </c>
      <c r="L5" s="172">
        <f t="shared" ref="L5:L51" si="0">J5*1.5%/12*12</f>
        <v>5574.4297500000002</v>
      </c>
      <c r="M5" s="173">
        <f t="shared" ref="M5:M12" si="1">L5/4</f>
        <v>1393.6074375000001</v>
      </c>
      <c r="N5" s="138">
        <f>L5</f>
        <v>5574.4297500000002</v>
      </c>
      <c r="O5" s="171" t="s">
        <v>128</v>
      </c>
    </row>
    <row r="6" spans="1:15" ht="80.25" customHeight="1">
      <c r="A6" s="134">
        <v>2</v>
      </c>
      <c r="B6" s="156" t="s">
        <v>38</v>
      </c>
      <c r="C6" s="157" t="s">
        <v>33</v>
      </c>
      <c r="D6" s="154">
        <v>7519</v>
      </c>
      <c r="E6" s="154" t="s">
        <v>32</v>
      </c>
      <c r="F6" s="139">
        <v>45068</v>
      </c>
      <c r="G6" s="139">
        <v>45126</v>
      </c>
      <c r="H6" s="154" t="s">
        <v>165</v>
      </c>
      <c r="I6" s="90">
        <v>3667241.87</v>
      </c>
      <c r="J6" s="90">
        <v>3027954.93</v>
      </c>
      <c r="K6" s="136">
        <v>12</v>
      </c>
      <c r="L6" s="172">
        <f t="shared" si="0"/>
        <v>45419.323949999998</v>
      </c>
      <c r="M6" s="173">
        <f t="shared" si="1"/>
        <v>11354.8309875</v>
      </c>
      <c r="N6" s="138">
        <f t="shared" ref="N6:N50" si="2">L6</f>
        <v>45419.323949999998</v>
      </c>
      <c r="O6" s="171" t="s">
        <v>129</v>
      </c>
    </row>
    <row r="7" spans="1:15" ht="51" customHeight="1">
      <c r="A7" s="134">
        <v>3</v>
      </c>
      <c r="B7" s="156" t="s">
        <v>44</v>
      </c>
      <c r="C7" s="157" t="s">
        <v>45</v>
      </c>
      <c r="D7" s="154">
        <v>8068</v>
      </c>
      <c r="E7" s="154" t="s">
        <v>46</v>
      </c>
      <c r="F7" s="132"/>
      <c r="G7" s="132"/>
      <c r="H7" s="154" t="s">
        <v>164</v>
      </c>
      <c r="I7" s="90">
        <v>23397.200000000001</v>
      </c>
      <c r="J7" s="90">
        <v>1417735.07</v>
      </c>
      <c r="K7" s="136">
        <v>12</v>
      </c>
      <c r="L7" s="172">
        <f t="shared" si="0"/>
        <v>21266.02605</v>
      </c>
      <c r="M7" s="173">
        <f t="shared" si="1"/>
        <v>5316.5065125000001</v>
      </c>
      <c r="N7" s="138">
        <f t="shared" si="2"/>
        <v>21266.02605</v>
      </c>
      <c r="O7" s="171" t="s">
        <v>129</v>
      </c>
    </row>
    <row r="8" spans="1:15" ht="51" customHeight="1">
      <c r="A8" s="134">
        <v>4</v>
      </c>
      <c r="B8" s="156" t="s">
        <v>47</v>
      </c>
      <c r="C8" s="157" t="s">
        <v>48</v>
      </c>
      <c r="D8" s="154">
        <v>2602</v>
      </c>
      <c r="E8" s="154" t="s">
        <v>59</v>
      </c>
      <c r="F8" s="132"/>
      <c r="G8" s="132"/>
      <c r="H8" s="154" t="s">
        <v>164</v>
      </c>
      <c r="I8" s="90">
        <v>363187.16</v>
      </c>
      <c r="J8" s="90">
        <v>15530.68</v>
      </c>
      <c r="K8" s="136">
        <v>12</v>
      </c>
      <c r="L8" s="172">
        <f t="shared" si="0"/>
        <v>232.96019999999999</v>
      </c>
      <c r="M8" s="173">
        <f t="shared" si="1"/>
        <v>58.240049999999997</v>
      </c>
      <c r="N8" s="138">
        <f t="shared" si="2"/>
        <v>232.96019999999999</v>
      </c>
      <c r="O8" s="171" t="s">
        <v>129</v>
      </c>
    </row>
    <row r="9" spans="1:15" ht="69" customHeight="1">
      <c r="A9" s="134">
        <v>5</v>
      </c>
      <c r="B9" s="156" t="s">
        <v>51</v>
      </c>
      <c r="C9" s="157" t="s">
        <v>52</v>
      </c>
      <c r="D9" s="154">
        <v>2712</v>
      </c>
      <c r="E9" s="154" t="s">
        <v>50</v>
      </c>
      <c r="F9" s="132"/>
      <c r="G9" s="132"/>
      <c r="H9" s="154" t="s">
        <v>165</v>
      </c>
      <c r="I9" s="90">
        <v>378649.44</v>
      </c>
      <c r="J9" s="90">
        <v>216762.88</v>
      </c>
      <c r="K9" s="136">
        <v>12</v>
      </c>
      <c r="L9" s="172">
        <f t="shared" si="0"/>
        <v>3251.4431999999997</v>
      </c>
      <c r="M9" s="173">
        <f t="shared" si="1"/>
        <v>812.86079999999993</v>
      </c>
      <c r="N9" s="138">
        <f t="shared" si="2"/>
        <v>3251.4431999999997</v>
      </c>
      <c r="O9" s="171" t="s">
        <v>129</v>
      </c>
    </row>
    <row r="10" spans="1:15" ht="74.25" customHeight="1">
      <c r="A10" s="134">
        <v>6</v>
      </c>
      <c r="B10" s="156" t="s">
        <v>53</v>
      </c>
      <c r="C10" s="157" t="s">
        <v>54</v>
      </c>
      <c r="D10" s="154">
        <v>4484</v>
      </c>
      <c r="E10" s="158">
        <v>43327</v>
      </c>
      <c r="F10" s="132"/>
      <c r="G10" s="132"/>
      <c r="H10" s="154" t="s">
        <v>165</v>
      </c>
      <c r="I10" s="90">
        <v>626145.76</v>
      </c>
      <c r="J10" s="90">
        <v>26763.86</v>
      </c>
      <c r="K10" s="136">
        <v>12</v>
      </c>
      <c r="L10" s="172">
        <f t="shared" si="0"/>
        <v>401.4579</v>
      </c>
      <c r="M10" s="173">
        <f t="shared" si="1"/>
        <v>100.364475</v>
      </c>
      <c r="N10" s="138">
        <f t="shared" si="2"/>
        <v>401.4579</v>
      </c>
      <c r="O10" s="171" t="s">
        <v>129</v>
      </c>
    </row>
    <row r="11" spans="1:15" ht="68.25" customHeight="1">
      <c r="A11" s="134">
        <v>7</v>
      </c>
      <c r="B11" s="156" t="s">
        <v>55</v>
      </c>
      <c r="C11" s="157" t="s">
        <v>121</v>
      </c>
      <c r="D11" s="154">
        <v>954</v>
      </c>
      <c r="E11" s="158">
        <v>43327</v>
      </c>
      <c r="F11" s="132"/>
      <c r="G11" s="132"/>
      <c r="H11" s="154" t="s">
        <v>165</v>
      </c>
      <c r="I11" s="90">
        <v>131508.9</v>
      </c>
      <c r="J11" s="90">
        <v>34061.440000000002</v>
      </c>
      <c r="K11" s="136">
        <v>12</v>
      </c>
      <c r="L11" s="172">
        <f t="shared" si="0"/>
        <v>510.92160000000001</v>
      </c>
      <c r="M11" s="173">
        <f t="shared" si="1"/>
        <v>127.7304</v>
      </c>
      <c r="N11" s="138">
        <f t="shared" si="2"/>
        <v>510.92160000000001</v>
      </c>
      <c r="O11" s="171" t="s">
        <v>129</v>
      </c>
    </row>
    <row r="12" spans="1:15" ht="66.75" customHeight="1">
      <c r="A12" s="134">
        <v>8</v>
      </c>
      <c r="B12" s="156" t="s">
        <v>57</v>
      </c>
      <c r="C12" s="157" t="s">
        <v>58</v>
      </c>
      <c r="D12" s="154">
        <v>6842</v>
      </c>
      <c r="E12" s="158">
        <v>43327</v>
      </c>
      <c r="F12" s="132"/>
      <c r="G12" s="132"/>
      <c r="H12" s="154" t="s">
        <v>165</v>
      </c>
      <c r="I12" s="90">
        <v>977584.96</v>
      </c>
      <c r="J12" s="90">
        <v>40838.17</v>
      </c>
      <c r="K12" s="136">
        <v>12</v>
      </c>
      <c r="L12" s="172">
        <f t="shared" si="0"/>
        <v>612.57254999999998</v>
      </c>
      <c r="M12" s="173">
        <f t="shared" si="1"/>
        <v>153.14313749999999</v>
      </c>
      <c r="N12" s="138">
        <f t="shared" si="2"/>
        <v>612.57254999999998</v>
      </c>
      <c r="O12" s="171" t="s">
        <v>129</v>
      </c>
    </row>
    <row r="13" spans="1:15" ht="63" customHeight="1">
      <c r="A13" s="134">
        <v>9</v>
      </c>
      <c r="B13" s="156" t="s">
        <v>61</v>
      </c>
      <c r="C13" s="157" t="s">
        <v>62</v>
      </c>
      <c r="D13" s="154">
        <v>1163</v>
      </c>
      <c r="E13" s="158">
        <v>43665</v>
      </c>
      <c r="F13" s="132"/>
      <c r="G13" s="132"/>
      <c r="H13" s="154" t="s">
        <v>165</v>
      </c>
      <c r="I13" s="90">
        <v>160121.84</v>
      </c>
      <c r="J13" s="90">
        <v>169707.27</v>
      </c>
      <c r="K13" s="136">
        <v>12</v>
      </c>
      <c r="L13" s="137">
        <f t="shared" si="0"/>
        <v>2545.6090499999996</v>
      </c>
      <c r="M13" s="137"/>
      <c r="N13" s="138">
        <f t="shared" si="2"/>
        <v>2545.6090499999996</v>
      </c>
      <c r="O13" s="171" t="s">
        <v>129</v>
      </c>
    </row>
    <row r="14" spans="1:15" ht="69" customHeight="1">
      <c r="A14" s="134">
        <v>10</v>
      </c>
      <c r="B14" s="156" t="s">
        <v>63</v>
      </c>
      <c r="C14" s="157" t="s">
        <v>64</v>
      </c>
      <c r="D14" s="154">
        <v>1410</v>
      </c>
      <c r="E14" s="158">
        <v>43676</v>
      </c>
      <c r="F14" s="132"/>
      <c r="G14" s="132"/>
      <c r="H14" s="154" t="s">
        <v>165</v>
      </c>
      <c r="I14" s="90">
        <v>194269.8</v>
      </c>
      <c r="J14" s="90">
        <v>205750</v>
      </c>
      <c r="K14" s="136">
        <v>12</v>
      </c>
      <c r="L14" s="137">
        <f t="shared" si="0"/>
        <v>3086.25</v>
      </c>
      <c r="M14" s="137"/>
      <c r="N14" s="138">
        <f t="shared" si="2"/>
        <v>3086.25</v>
      </c>
      <c r="O14" s="171" t="s">
        <v>129</v>
      </c>
    </row>
    <row r="15" spans="1:15" ht="66" customHeight="1">
      <c r="A15" s="134">
        <v>11</v>
      </c>
      <c r="B15" s="156" t="s">
        <v>65</v>
      </c>
      <c r="C15" s="157" t="s">
        <v>66</v>
      </c>
      <c r="D15" s="154">
        <v>5471</v>
      </c>
      <c r="E15" s="158">
        <v>43676</v>
      </c>
      <c r="F15" s="132"/>
      <c r="G15" s="132"/>
      <c r="H15" s="154" t="s">
        <v>165</v>
      </c>
      <c r="I15" s="90">
        <v>763861.02</v>
      </c>
      <c r="J15" s="90">
        <v>32655.02</v>
      </c>
      <c r="K15" s="136">
        <v>12</v>
      </c>
      <c r="L15" s="137">
        <f t="shared" si="0"/>
        <v>489.82529999999997</v>
      </c>
      <c r="M15" s="137"/>
      <c r="N15" s="138">
        <f t="shared" si="2"/>
        <v>489.82529999999997</v>
      </c>
      <c r="O15" s="171" t="s">
        <v>129</v>
      </c>
    </row>
    <row r="16" spans="1:15" ht="72" customHeight="1">
      <c r="A16" s="134">
        <v>12</v>
      </c>
      <c r="B16" s="156" t="s">
        <v>67</v>
      </c>
      <c r="C16" s="157" t="s">
        <v>68</v>
      </c>
      <c r="D16" s="154">
        <v>5703</v>
      </c>
      <c r="E16" s="158">
        <v>43676</v>
      </c>
      <c r="F16" s="132"/>
      <c r="G16" s="132"/>
      <c r="H16" s="154" t="s">
        <v>165</v>
      </c>
      <c r="I16" s="90">
        <v>796252.86</v>
      </c>
      <c r="J16" s="90">
        <v>34039.769999999997</v>
      </c>
      <c r="K16" s="136">
        <v>12</v>
      </c>
      <c r="L16" s="137">
        <f t="shared" si="0"/>
        <v>510.59654999999987</v>
      </c>
      <c r="M16" s="137"/>
      <c r="N16" s="138">
        <f t="shared" si="2"/>
        <v>510.59654999999987</v>
      </c>
      <c r="O16" s="171" t="s">
        <v>129</v>
      </c>
    </row>
    <row r="17" spans="1:15" ht="68.25" customHeight="1">
      <c r="A17" s="134">
        <v>13</v>
      </c>
      <c r="B17" s="156" t="s">
        <v>69</v>
      </c>
      <c r="C17" s="157" t="s">
        <v>70</v>
      </c>
      <c r="D17" s="154">
        <v>7600</v>
      </c>
      <c r="E17" s="158">
        <v>43676</v>
      </c>
      <c r="F17" s="132"/>
      <c r="G17" s="132"/>
      <c r="H17" s="154" t="s">
        <v>165</v>
      </c>
      <c r="I17" s="90">
        <v>1061796</v>
      </c>
      <c r="J17" s="90">
        <v>45362.48</v>
      </c>
      <c r="K17" s="136">
        <v>12</v>
      </c>
      <c r="L17" s="137">
        <f t="shared" si="0"/>
        <v>680.43720000000008</v>
      </c>
      <c r="M17" s="137"/>
      <c r="N17" s="138">
        <f t="shared" si="2"/>
        <v>680.43720000000008</v>
      </c>
      <c r="O17" s="171" t="s">
        <v>129</v>
      </c>
    </row>
    <row r="18" spans="1:15" ht="71.25" customHeight="1">
      <c r="A18" s="134">
        <v>14</v>
      </c>
      <c r="B18" s="156" t="s">
        <v>71</v>
      </c>
      <c r="C18" s="157" t="s">
        <v>72</v>
      </c>
      <c r="D18" s="154">
        <v>1553</v>
      </c>
      <c r="E18" s="158">
        <v>43676</v>
      </c>
      <c r="F18" s="132"/>
      <c r="G18" s="132"/>
      <c r="H18" s="154" t="s">
        <v>165</v>
      </c>
      <c r="I18" s="90">
        <v>216860.92</v>
      </c>
      <c r="J18" s="90">
        <v>9269.4599999999991</v>
      </c>
      <c r="K18" s="136">
        <v>12</v>
      </c>
      <c r="L18" s="137">
        <f t="shared" si="0"/>
        <v>139.04189999999997</v>
      </c>
      <c r="M18" s="137"/>
      <c r="N18" s="138">
        <f t="shared" si="2"/>
        <v>139.04189999999997</v>
      </c>
      <c r="O18" s="171" t="s">
        <v>129</v>
      </c>
    </row>
    <row r="19" spans="1:15" ht="48.75" customHeight="1">
      <c r="A19" s="134">
        <v>15</v>
      </c>
      <c r="B19" s="156" t="s">
        <v>73</v>
      </c>
      <c r="C19" s="157" t="s">
        <v>74</v>
      </c>
      <c r="D19" s="154">
        <v>3924</v>
      </c>
      <c r="E19" s="158">
        <v>43676</v>
      </c>
      <c r="F19" s="132"/>
      <c r="G19" s="132"/>
      <c r="H19" s="154" t="s">
        <v>165</v>
      </c>
      <c r="I19" s="90">
        <v>547868.88</v>
      </c>
      <c r="J19" s="90">
        <v>302127.67</v>
      </c>
      <c r="K19" s="136">
        <v>12</v>
      </c>
      <c r="L19" s="137">
        <f t="shared" si="0"/>
        <v>4531.9150499999996</v>
      </c>
      <c r="M19" s="137"/>
      <c r="N19" s="138">
        <f t="shared" si="2"/>
        <v>4531.9150499999996</v>
      </c>
      <c r="O19" s="171" t="s">
        <v>129</v>
      </c>
    </row>
    <row r="20" spans="1:15" ht="65.25" customHeight="1">
      <c r="A20" s="134">
        <v>16</v>
      </c>
      <c r="B20" s="156" t="s">
        <v>75</v>
      </c>
      <c r="C20" s="157" t="s">
        <v>76</v>
      </c>
      <c r="D20" s="154">
        <v>6039</v>
      </c>
      <c r="E20" s="158">
        <v>43704</v>
      </c>
      <c r="F20" s="132"/>
      <c r="G20" s="132"/>
      <c r="H20" s="154" t="s">
        <v>165</v>
      </c>
      <c r="I20" s="90">
        <v>838998.27</v>
      </c>
      <c r="J20" s="90">
        <v>36045.26</v>
      </c>
      <c r="K20" s="136">
        <v>12</v>
      </c>
      <c r="L20" s="137">
        <f t="shared" si="0"/>
        <v>540.6789</v>
      </c>
      <c r="M20" s="137"/>
      <c r="N20" s="138">
        <f t="shared" si="2"/>
        <v>540.6789</v>
      </c>
      <c r="O20" s="171" t="s">
        <v>129</v>
      </c>
    </row>
    <row r="21" spans="1:15" ht="68.25" customHeight="1">
      <c r="A21" s="134">
        <v>17</v>
      </c>
      <c r="B21" s="156" t="s">
        <v>77</v>
      </c>
      <c r="C21" s="157" t="s">
        <v>78</v>
      </c>
      <c r="D21" s="154">
        <v>3084</v>
      </c>
      <c r="E21" s="158">
        <v>43676</v>
      </c>
      <c r="F21" s="132"/>
      <c r="G21" s="132"/>
      <c r="H21" s="154" t="s">
        <v>165</v>
      </c>
      <c r="I21" s="90">
        <v>430588.08</v>
      </c>
      <c r="J21" s="90">
        <v>260104.58</v>
      </c>
      <c r="K21" s="136">
        <v>12</v>
      </c>
      <c r="L21" s="137">
        <f t="shared" si="0"/>
        <v>3901.5686999999998</v>
      </c>
      <c r="M21" s="137"/>
      <c r="N21" s="138">
        <f t="shared" si="2"/>
        <v>3901.5686999999998</v>
      </c>
      <c r="O21" s="171" t="s">
        <v>129</v>
      </c>
    </row>
    <row r="22" spans="1:15" ht="63.75" customHeight="1">
      <c r="A22" s="134">
        <v>18</v>
      </c>
      <c r="B22" s="156" t="s">
        <v>79</v>
      </c>
      <c r="C22" s="157" t="s">
        <v>80</v>
      </c>
      <c r="D22" s="154">
        <v>572</v>
      </c>
      <c r="E22" s="158">
        <v>43671</v>
      </c>
      <c r="F22" s="132"/>
      <c r="G22" s="132"/>
      <c r="H22" s="154" t="s">
        <v>165</v>
      </c>
      <c r="I22" s="90">
        <v>78781.56</v>
      </c>
      <c r="J22" s="90">
        <v>83467.38</v>
      </c>
      <c r="K22" s="136">
        <v>12</v>
      </c>
      <c r="L22" s="137">
        <f t="shared" si="0"/>
        <v>1252.0107</v>
      </c>
      <c r="M22" s="137"/>
      <c r="N22" s="138">
        <f t="shared" si="2"/>
        <v>1252.0107</v>
      </c>
      <c r="O22" s="171" t="s">
        <v>129</v>
      </c>
    </row>
    <row r="23" spans="1:15" ht="70.5" customHeight="1">
      <c r="A23" s="134">
        <v>19</v>
      </c>
      <c r="B23" s="156" t="s">
        <v>81</v>
      </c>
      <c r="C23" s="157" t="s">
        <v>82</v>
      </c>
      <c r="D23" s="154">
        <v>1212</v>
      </c>
      <c r="E23" s="158">
        <v>43671</v>
      </c>
      <c r="F23" s="132"/>
      <c r="G23" s="132"/>
      <c r="H23" s="154" t="s">
        <v>165</v>
      </c>
      <c r="I23" s="90">
        <v>169219.44</v>
      </c>
      <c r="J23" s="90">
        <v>105667.76</v>
      </c>
      <c r="K23" s="136">
        <v>12</v>
      </c>
      <c r="L23" s="137">
        <f t="shared" si="0"/>
        <v>1585.0164</v>
      </c>
      <c r="M23" s="137"/>
      <c r="N23" s="138">
        <f t="shared" si="2"/>
        <v>1585.0164</v>
      </c>
      <c r="O23" s="171" t="s">
        <v>129</v>
      </c>
    </row>
    <row r="24" spans="1:15" ht="67.5" customHeight="1">
      <c r="A24" s="134">
        <v>20</v>
      </c>
      <c r="B24" s="156" t="s">
        <v>83</v>
      </c>
      <c r="C24" s="157" t="s">
        <v>84</v>
      </c>
      <c r="D24" s="154">
        <v>1704</v>
      </c>
      <c r="E24" s="158">
        <v>43671</v>
      </c>
      <c r="F24" s="132"/>
      <c r="G24" s="132"/>
      <c r="H24" s="154" t="s">
        <v>165</v>
      </c>
      <c r="I24" s="90">
        <v>240826.32</v>
      </c>
      <c r="J24" s="90">
        <v>10170.75</v>
      </c>
      <c r="K24" s="136">
        <v>12</v>
      </c>
      <c r="L24" s="137">
        <f t="shared" si="0"/>
        <v>152.56125</v>
      </c>
      <c r="M24" s="137"/>
      <c r="N24" s="138">
        <f t="shared" si="2"/>
        <v>152.56125</v>
      </c>
      <c r="O24" s="171" t="s">
        <v>129</v>
      </c>
    </row>
    <row r="25" spans="1:15" ht="63" customHeight="1">
      <c r="A25" s="134">
        <v>21</v>
      </c>
      <c r="B25" s="156" t="s">
        <v>85</v>
      </c>
      <c r="C25" s="157" t="s">
        <v>86</v>
      </c>
      <c r="D25" s="154">
        <v>6579</v>
      </c>
      <c r="E25" s="158">
        <v>43676</v>
      </c>
      <c r="F25" s="132"/>
      <c r="G25" s="132"/>
      <c r="H25" s="154" t="s">
        <v>165</v>
      </c>
      <c r="I25" s="90">
        <v>923033.7</v>
      </c>
      <c r="J25" s="90">
        <v>39268.39</v>
      </c>
      <c r="K25" s="136">
        <v>12</v>
      </c>
      <c r="L25" s="137">
        <f t="shared" si="0"/>
        <v>589.02584999999999</v>
      </c>
      <c r="M25" s="137"/>
      <c r="N25" s="138">
        <f t="shared" si="2"/>
        <v>589.02584999999999</v>
      </c>
      <c r="O25" s="171" t="s">
        <v>129</v>
      </c>
    </row>
    <row r="26" spans="1:15" ht="65.25" customHeight="1">
      <c r="A26" s="134">
        <v>22</v>
      </c>
      <c r="B26" s="156" t="s">
        <v>87</v>
      </c>
      <c r="C26" s="157" t="s">
        <v>88</v>
      </c>
      <c r="D26" s="154">
        <v>3641</v>
      </c>
      <c r="E26" s="158">
        <v>43676</v>
      </c>
      <c r="F26" s="132"/>
      <c r="G26" s="132"/>
      <c r="H26" s="154" t="s">
        <v>165</v>
      </c>
      <c r="I26" s="90">
        <v>508356.42</v>
      </c>
      <c r="J26" s="90">
        <v>201178.03</v>
      </c>
      <c r="K26" s="136">
        <v>12</v>
      </c>
      <c r="L26" s="137">
        <f t="shared" si="0"/>
        <v>3017.6704500000001</v>
      </c>
      <c r="M26" s="137"/>
      <c r="N26" s="138">
        <f t="shared" si="2"/>
        <v>3017.6704500000001</v>
      </c>
      <c r="O26" s="171" t="s">
        <v>129</v>
      </c>
    </row>
    <row r="27" spans="1:15" ht="67.5" customHeight="1">
      <c r="A27" s="134">
        <v>23</v>
      </c>
      <c r="B27" s="156" t="s">
        <v>89</v>
      </c>
      <c r="C27" s="159" t="s">
        <v>90</v>
      </c>
      <c r="D27" s="154">
        <v>1286</v>
      </c>
      <c r="E27" s="158">
        <v>43676</v>
      </c>
      <c r="F27" s="132"/>
      <c r="G27" s="132"/>
      <c r="H27" s="154" t="s">
        <v>165</v>
      </c>
      <c r="I27" s="90">
        <v>179551.32</v>
      </c>
      <c r="J27" s="90">
        <v>7675.81</v>
      </c>
      <c r="K27" s="136">
        <v>12</v>
      </c>
      <c r="L27" s="137">
        <f t="shared" si="0"/>
        <v>115.13714999999999</v>
      </c>
      <c r="M27" s="137"/>
      <c r="N27" s="138">
        <f t="shared" si="2"/>
        <v>115.13714999999999</v>
      </c>
      <c r="O27" s="171" t="s">
        <v>129</v>
      </c>
    </row>
    <row r="28" spans="1:15" ht="72.75" customHeight="1">
      <c r="A28" s="134">
        <v>24</v>
      </c>
      <c r="B28" s="156" t="s">
        <v>91</v>
      </c>
      <c r="C28" s="157" t="s">
        <v>92</v>
      </c>
      <c r="D28" s="154">
        <v>1197</v>
      </c>
      <c r="E28" s="158">
        <v>43671</v>
      </c>
      <c r="F28" s="132"/>
      <c r="G28" s="132"/>
      <c r="H28" s="154" t="s">
        <v>165</v>
      </c>
      <c r="I28" s="90">
        <v>167651.82</v>
      </c>
      <c r="J28" s="90">
        <v>7144.59</v>
      </c>
      <c r="K28" s="136">
        <v>12</v>
      </c>
      <c r="L28" s="137">
        <f t="shared" si="0"/>
        <v>107.16884999999999</v>
      </c>
      <c r="M28" s="137"/>
      <c r="N28" s="138">
        <f t="shared" si="2"/>
        <v>107.16884999999999</v>
      </c>
      <c r="O28" s="171" t="s">
        <v>129</v>
      </c>
    </row>
    <row r="29" spans="1:15" ht="69.75" customHeight="1">
      <c r="A29" s="134">
        <v>25</v>
      </c>
      <c r="B29" s="156" t="s">
        <v>93</v>
      </c>
      <c r="C29" s="157" t="s">
        <v>94</v>
      </c>
      <c r="D29" s="154">
        <v>2595</v>
      </c>
      <c r="E29" s="158">
        <v>43676</v>
      </c>
      <c r="F29" s="132"/>
      <c r="G29" s="132"/>
      <c r="H29" s="154" t="s">
        <v>165</v>
      </c>
      <c r="I29" s="90">
        <v>362313.9</v>
      </c>
      <c r="J29" s="90">
        <v>589495.16</v>
      </c>
      <c r="K29" s="136">
        <v>12</v>
      </c>
      <c r="L29" s="137">
        <f t="shared" si="0"/>
        <v>8842.4274000000005</v>
      </c>
      <c r="M29" s="137"/>
      <c r="N29" s="138">
        <f t="shared" si="2"/>
        <v>8842.4274000000005</v>
      </c>
      <c r="O29" s="171" t="s">
        <v>129</v>
      </c>
    </row>
    <row r="30" spans="1:15" ht="68.25" customHeight="1">
      <c r="A30" s="134">
        <v>26</v>
      </c>
      <c r="B30" s="156" t="s">
        <v>95</v>
      </c>
      <c r="C30" s="157" t="s">
        <v>96</v>
      </c>
      <c r="D30" s="154">
        <v>2042</v>
      </c>
      <c r="E30" s="158">
        <v>43671</v>
      </c>
      <c r="F30" s="132"/>
      <c r="G30" s="132"/>
      <c r="H30" s="154" t="s">
        <v>165</v>
      </c>
      <c r="I30" s="90">
        <v>285104.03999999998</v>
      </c>
      <c r="J30" s="90">
        <v>12188.18</v>
      </c>
      <c r="K30" s="136">
        <v>12</v>
      </c>
      <c r="L30" s="137">
        <f t="shared" si="0"/>
        <v>182.8227</v>
      </c>
      <c r="M30" s="137"/>
      <c r="N30" s="138">
        <f t="shared" si="2"/>
        <v>182.8227</v>
      </c>
      <c r="O30" s="171" t="s">
        <v>129</v>
      </c>
    </row>
    <row r="31" spans="1:15" ht="63.75" customHeight="1">
      <c r="A31" s="134">
        <v>27</v>
      </c>
      <c r="B31" s="156" t="s">
        <v>97</v>
      </c>
      <c r="C31" s="157" t="s">
        <v>98</v>
      </c>
      <c r="D31" s="154">
        <v>2615</v>
      </c>
      <c r="E31" s="158">
        <v>43671</v>
      </c>
      <c r="F31" s="132"/>
      <c r="G31" s="132"/>
      <c r="H31" s="154" t="s">
        <v>165</v>
      </c>
      <c r="I31" s="90">
        <v>365106.3</v>
      </c>
      <c r="J31" s="90">
        <v>15608.27</v>
      </c>
      <c r="K31" s="136">
        <v>12</v>
      </c>
      <c r="L31" s="137">
        <f t="shared" si="0"/>
        <v>234.12405000000001</v>
      </c>
      <c r="M31" s="137"/>
      <c r="N31" s="138">
        <f t="shared" si="2"/>
        <v>234.12405000000001</v>
      </c>
      <c r="O31" s="171" t="s">
        <v>129</v>
      </c>
    </row>
    <row r="32" spans="1:15" ht="76.5" customHeight="1">
      <c r="A32" s="134">
        <v>28</v>
      </c>
      <c r="B32" s="156" t="s">
        <v>99</v>
      </c>
      <c r="C32" s="157" t="s">
        <v>100</v>
      </c>
      <c r="D32" s="154">
        <v>2856</v>
      </c>
      <c r="E32" s="158">
        <v>43704</v>
      </c>
      <c r="F32" s="132"/>
      <c r="G32" s="132"/>
      <c r="H32" s="154" t="s">
        <v>165</v>
      </c>
      <c r="I32" s="90">
        <v>398754.72</v>
      </c>
      <c r="J32" s="90">
        <v>17046.740000000002</v>
      </c>
      <c r="K32" s="136">
        <v>12</v>
      </c>
      <c r="L32" s="137">
        <f t="shared" si="0"/>
        <v>255.70110000000005</v>
      </c>
      <c r="M32" s="137"/>
      <c r="N32" s="138">
        <f t="shared" si="2"/>
        <v>255.70110000000005</v>
      </c>
      <c r="O32" s="171" t="s">
        <v>129</v>
      </c>
    </row>
    <row r="33" spans="1:15" ht="69.75" customHeight="1">
      <c r="A33" s="134">
        <v>29</v>
      </c>
      <c r="B33" s="156" t="s">
        <v>101</v>
      </c>
      <c r="C33" s="157" t="s">
        <v>102</v>
      </c>
      <c r="D33" s="154">
        <v>2845</v>
      </c>
      <c r="E33" s="158">
        <v>43672</v>
      </c>
      <c r="F33" s="132"/>
      <c r="G33" s="132"/>
      <c r="H33" s="154" t="s">
        <v>165</v>
      </c>
      <c r="I33" s="90">
        <v>397218.9</v>
      </c>
      <c r="J33" s="90">
        <v>301251.43</v>
      </c>
      <c r="K33" s="136">
        <v>12</v>
      </c>
      <c r="L33" s="137">
        <f t="shared" si="0"/>
        <v>4518.7714499999993</v>
      </c>
      <c r="M33" s="137"/>
      <c r="N33" s="138">
        <f t="shared" si="2"/>
        <v>4518.7714499999993</v>
      </c>
      <c r="O33" s="171" t="s">
        <v>129</v>
      </c>
    </row>
    <row r="34" spans="1:15" ht="65.25" customHeight="1">
      <c r="A34" s="134">
        <v>30</v>
      </c>
      <c r="B34" s="156" t="s">
        <v>103</v>
      </c>
      <c r="C34" s="157" t="s">
        <v>104</v>
      </c>
      <c r="D34" s="154">
        <v>1287</v>
      </c>
      <c r="E34" s="158">
        <v>43671</v>
      </c>
      <c r="F34" s="132"/>
      <c r="G34" s="132"/>
      <c r="H34" s="154" t="s">
        <v>165</v>
      </c>
      <c r="I34" s="90">
        <v>179690.94</v>
      </c>
      <c r="J34" s="90">
        <v>191939.8</v>
      </c>
      <c r="K34" s="136">
        <v>12</v>
      </c>
      <c r="L34" s="137">
        <f t="shared" si="0"/>
        <v>2879.0969999999998</v>
      </c>
      <c r="M34" s="137"/>
      <c r="N34" s="138">
        <f t="shared" si="2"/>
        <v>2879.0969999999998</v>
      </c>
      <c r="O34" s="171" t="s">
        <v>129</v>
      </c>
    </row>
    <row r="35" spans="1:15" ht="74.25" customHeight="1">
      <c r="A35" s="134">
        <v>31</v>
      </c>
      <c r="B35" s="156" t="s">
        <v>105</v>
      </c>
      <c r="C35" s="157" t="s">
        <v>106</v>
      </c>
      <c r="D35" s="154">
        <v>3369</v>
      </c>
      <c r="E35" s="158">
        <v>43672</v>
      </c>
      <c r="F35" s="132"/>
      <c r="G35" s="132"/>
      <c r="H35" s="154" t="s">
        <v>165</v>
      </c>
      <c r="I35" s="90">
        <v>470379.78</v>
      </c>
      <c r="J35" s="90">
        <v>20108.71</v>
      </c>
      <c r="K35" s="136">
        <v>12</v>
      </c>
      <c r="L35" s="137">
        <f t="shared" si="0"/>
        <v>301.63065</v>
      </c>
      <c r="M35" s="137"/>
      <c r="N35" s="138">
        <f t="shared" si="2"/>
        <v>301.63065</v>
      </c>
      <c r="O35" s="171" t="s">
        <v>129</v>
      </c>
    </row>
    <row r="36" spans="1:15" ht="62.25" customHeight="1">
      <c r="A36" s="134">
        <v>32</v>
      </c>
      <c r="B36" s="156" t="s">
        <v>107</v>
      </c>
      <c r="C36" s="157" t="s">
        <v>108</v>
      </c>
      <c r="D36" s="154">
        <v>2813</v>
      </c>
      <c r="E36" s="158">
        <v>43704</v>
      </c>
      <c r="F36" s="132"/>
      <c r="G36" s="132"/>
      <c r="H36" s="154" t="s">
        <v>165</v>
      </c>
      <c r="I36" s="90">
        <v>392751.06</v>
      </c>
      <c r="J36" s="90">
        <v>297863.01</v>
      </c>
      <c r="K36" s="136">
        <v>12</v>
      </c>
      <c r="L36" s="137">
        <f t="shared" si="0"/>
        <v>4467.9451499999996</v>
      </c>
      <c r="M36" s="137"/>
      <c r="N36" s="138">
        <f t="shared" si="2"/>
        <v>4467.9451499999996</v>
      </c>
      <c r="O36" s="171" t="s">
        <v>129</v>
      </c>
    </row>
    <row r="37" spans="1:15" ht="63.75" customHeight="1">
      <c r="A37" s="134">
        <v>33</v>
      </c>
      <c r="B37" s="156" t="s">
        <v>109</v>
      </c>
      <c r="C37" s="157" t="s">
        <v>110</v>
      </c>
      <c r="D37" s="154">
        <v>1410</v>
      </c>
      <c r="E37" s="158">
        <v>43704</v>
      </c>
      <c r="F37" s="132"/>
      <c r="G37" s="132"/>
      <c r="H37" s="154" t="s">
        <v>165</v>
      </c>
      <c r="I37" s="90">
        <v>196680.9</v>
      </c>
      <c r="J37" s="90">
        <v>8415.93</v>
      </c>
      <c r="K37" s="136">
        <v>12</v>
      </c>
      <c r="L37" s="137">
        <f t="shared" si="0"/>
        <v>126.23895</v>
      </c>
      <c r="M37" s="137"/>
      <c r="N37" s="138">
        <f t="shared" si="2"/>
        <v>126.23895</v>
      </c>
      <c r="O37" s="171" t="s">
        <v>129</v>
      </c>
    </row>
    <row r="38" spans="1:15" ht="64.5" customHeight="1">
      <c r="A38" s="134">
        <v>34</v>
      </c>
      <c r="B38" s="156" t="s">
        <v>111</v>
      </c>
      <c r="C38" s="157" t="s">
        <v>112</v>
      </c>
      <c r="D38" s="154">
        <v>2611</v>
      </c>
      <c r="E38" s="158">
        <v>43672</v>
      </c>
      <c r="F38" s="132"/>
      <c r="G38" s="132"/>
      <c r="H38" s="154" t="s">
        <v>165</v>
      </c>
      <c r="I38" s="90">
        <v>364547.82</v>
      </c>
      <c r="J38" s="90">
        <v>261216.97</v>
      </c>
      <c r="K38" s="136">
        <v>12</v>
      </c>
      <c r="L38" s="137">
        <f t="shared" si="0"/>
        <v>3918.2545499999997</v>
      </c>
      <c r="M38" s="137"/>
      <c r="N38" s="138">
        <f t="shared" si="2"/>
        <v>3918.2545499999997</v>
      </c>
      <c r="O38" s="171" t="s">
        <v>129</v>
      </c>
    </row>
    <row r="39" spans="1:15" ht="66" customHeight="1">
      <c r="A39" s="134">
        <v>35</v>
      </c>
      <c r="B39" s="156" t="s">
        <v>113</v>
      </c>
      <c r="C39" s="159" t="s">
        <v>114</v>
      </c>
      <c r="D39" s="154">
        <v>4330</v>
      </c>
      <c r="E39" s="158">
        <v>43704</v>
      </c>
      <c r="F39" s="132"/>
      <c r="G39" s="132"/>
      <c r="H39" s="154" t="s">
        <v>165</v>
      </c>
      <c r="I39" s="90">
        <v>603125.69999999995</v>
      </c>
      <c r="J39" s="90">
        <v>25844.68</v>
      </c>
      <c r="K39" s="136">
        <v>12</v>
      </c>
      <c r="L39" s="137">
        <f t="shared" si="0"/>
        <v>387.67020000000002</v>
      </c>
      <c r="M39" s="137"/>
      <c r="N39" s="138">
        <f t="shared" si="2"/>
        <v>387.67020000000002</v>
      </c>
      <c r="O39" s="171" t="s">
        <v>129</v>
      </c>
    </row>
    <row r="40" spans="1:15" ht="69" customHeight="1">
      <c r="A40" s="134">
        <v>36</v>
      </c>
      <c r="B40" s="156" t="s">
        <v>115</v>
      </c>
      <c r="C40" s="159" t="s">
        <v>116</v>
      </c>
      <c r="D40" s="154">
        <v>49156</v>
      </c>
      <c r="E40" s="158">
        <v>43249</v>
      </c>
      <c r="F40" s="132"/>
      <c r="G40" s="132"/>
      <c r="H40" s="154" t="s">
        <v>165</v>
      </c>
      <c r="I40" s="90">
        <v>25069.56</v>
      </c>
      <c r="J40" s="90">
        <v>4145817.39</v>
      </c>
      <c r="K40" s="136">
        <v>12</v>
      </c>
      <c r="L40" s="172">
        <f t="shared" si="0"/>
        <v>62187.260850000006</v>
      </c>
      <c r="M40" s="173">
        <f>L40/4</f>
        <v>15546.815212500002</v>
      </c>
      <c r="N40" s="138">
        <f t="shared" si="2"/>
        <v>62187.260850000006</v>
      </c>
      <c r="O40" s="171" t="s">
        <v>129</v>
      </c>
    </row>
    <row r="41" spans="1:15" ht="66" customHeight="1">
      <c r="A41" s="134">
        <v>37</v>
      </c>
      <c r="B41" s="156" t="s">
        <v>141</v>
      </c>
      <c r="C41" s="159" t="s">
        <v>118</v>
      </c>
      <c r="D41" s="154">
        <v>636</v>
      </c>
      <c r="E41" s="158">
        <v>43704</v>
      </c>
      <c r="F41" s="132"/>
      <c r="G41" s="132"/>
      <c r="H41" s="154" t="s">
        <v>165</v>
      </c>
      <c r="I41" s="90">
        <v>106192.92</v>
      </c>
      <c r="J41" s="90">
        <v>164189.63</v>
      </c>
      <c r="K41" s="136">
        <v>12</v>
      </c>
      <c r="L41" s="172">
        <f t="shared" si="0"/>
        <v>2462.8444500000001</v>
      </c>
      <c r="M41" s="173">
        <f>L41/4</f>
        <v>615.71111250000001</v>
      </c>
      <c r="N41" s="138">
        <f t="shared" si="2"/>
        <v>2462.8444500000001</v>
      </c>
      <c r="O41" s="171" t="s">
        <v>129</v>
      </c>
    </row>
    <row r="42" spans="1:15" ht="44.25" customHeight="1">
      <c r="A42" s="134">
        <v>38</v>
      </c>
      <c r="B42" s="156" t="s">
        <v>122</v>
      </c>
      <c r="C42" s="157" t="s">
        <v>127</v>
      </c>
      <c r="D42" s="154">
        <v>10811</v>
      </c>
      <c r="E42" s="158">
        <v>43820</v>
      </c>
      <c r="F42" s="132"/>
      <c r="G42" s="132"/>
      <c r="H42" s="154" t="s">
        <v>164</v>
      </c>
      <c r="I42" s="90">
        <v>1002395.92</v>
      </c>
      <c r="J42" s="90">
        <v>1577562.6</v>
      </c>
      <c r="K42" s="136">
        <v>12</v>
      </c>
      <c r="L42" s="172">
        <f t="shared" si="0"/>
        <v>23663.439000000002</v>
      </c>
      <c r="M42" s="173">
        <f>L42/4</f>
        <v>5915.8597500000005</v>
      </c>
      <c r="N42" s="138">
        <f t="shared" si="2"/>
        <v>23663.439000000002</v>
      </c>
      <c r="O42" s="171" t="s">
        <v>129</v>
      </c>
    </row>
    <row r="43" spans="1:15" ht="64.5" customHeight="1">
      <c r="A43" s="144">
        <v>39</v>
      </c>
      <c r="B43" s="156" t="s">
        <v>142</v>
      </c>
      <c r="C43" s="157" t="s">
        <v>136</v>
      </c>
      <c r="D43" s="154">
        <v>8699</v>
      </c>
      <c r="E43" s="158">
        <v>38337</v>
      </c>
      <c r="F43" s="145"/>
      <c r="G43" s="146"/>
      <c r="H43" s="154" t="s">
        <v>165</v>
      </c>
      <c r="I43" s="94">
        <v>4375597</v>
      </c>
      <c r="J43" s="163">
        <v>3503149.36</v>
      </c>
      <c r="K43" s="147">
        <v>12</v>
      </c>
      <c r="L43" s="137">
        <f t="shared" si="0"/>
        <v>52547.240399999995</v>
      </c>
      <c r="M43" s="173"/>
      <c r="N43" s="138">
        <f t="shared" si="2"/>
        <v>52547.240399999995</v>
      </c>
      <c r="O43" s="128"/>
    </row>
    <row r="44" spans="1:15" ht="74.25" customHeight="1">
      <c r="A44" s="134">
        <v>40</v>
      </c>
      <c r="B44" s="135" t="s">
        <v>145</v>
      </c>
      <c r="C44" s="136" t="s">
        <v>167</v>
      </c>
      <c r="D44" s="136">
        <v>1716</v>
      </c>
      <c r="E44" s="139">
        <v>44867</v>
      </c>
      <c r="F44" s="139">
        <v>45068</v>
      </c>
      <c r="G44" s="139">
        <v>45127</v>
      </c>
      <c r="H44" s="154" t="s">
        <v>165</v>
      </c>
      <c r="I44" s="90">
        <v>350146.68</v>
      </c>
      <c r="J44" s="90">
        <v>510975.5</v>
      </c>
      <c r="K44" s="147">
        <v>12</v>
      </c>
      <c r="L44" s="137">
        <f t="shared" si="0"/>
        <v>7664.6324999999997</v>
      </c>
      <c r="M44" s="173"/>
      <c r="N44" s="138">
        <f t="shared" si="2"/>
        <v>7664.6324999999997</v>
      </c>
      <c r="O44" s="128" t="s">
        <v>173</v>
      </c>
    </row>
    <row r="45" spans="1:15" ht="64.5" customHeight="1">
      <c r="A45" s="134">
        <v>41</v>
      </c>
      <c r="B45" s="135" t="s">
        <v>150</v>
      </c>
      <c r="C45" s="134" t="s">
        <v>149</v>
      </c>
      <c r="D45" s="136">
        <v>3888</v>
      </c>
      <c r="E45" s="139">
        <v>44953</v>
      </c>
      <c r="F45" s="139">
        <v>45068</v>
      </c>
      <c r="G45" s="139">
        <v>45127</v>
      </c>
      <c r="H45" s="154" t="s">
        <v>165</v>
      </c>
      <c r="I45" s="142">
        <v>0</v>
      </c>
      <c r="J45" s="140">
        <v>1003725.26</v>
      </c>
      <c r="K45" s="147">
        <v>12</v>
      </c>
      <c r="L45" s="137">
        <f t="shared" si="0"/>
        <v>15055.8789</v>
      </c>
      <c r="M45" s="173"/>
      <c r="N45" s="138">
        <f t="shared" si="2"/>
        <v>15055.8789</v>
      </c>
      <c r="O45" s="128" t="s">
        <v>173</v>
      </c>
    </row>
    <row r="46" spans="1:15" ht="69.75" customHeight="1">
      <c r="A46" s="134">
        <v>42</v>
      </c>
      <c r="B46" s="135" t="s">
        <v>152</v>
      </c>
      <c r="C46" s="134" t="s">
        <v>151</v>
      </c>
      <c r="D46" s="136">
        <v>1693</v>
      </c>
      <c r="E46" s="139">
        <v>44953</v>
      </c>
      <c r="F46" s="139">
        <v>45068</v>
      </c>
      <c r="G46" s="139">
        <v>45127</v>
      </c>
      <c r="H46" s="155" t="s">
        <v>165</v>
      </c>
      <c r="I46" s="142">
        <v>0</v>
      </c>
      <c r="J46" s="140">
        <v>437064.52</v>
      </c>
      <c r="K46" s="147">
        <v>12</v>
      </c>
      <c r="L46" s="137">
        <f t="shared" si="0"/>
        <v>6555.9678000000004</v>
      </c>
      <c r="M46" s="173"/>
      <c r="N46" s="138">
        <f t="shared" si="2"/>
        <v>6555.9678000000004</v>
      </c>
      <c r="O46" s="128" t="s">
        <v>173</v>
      </c>
    </row>
    <row r="47" spans="1:15" ht="75" customHeight="1">
      <c r="A47" s="134">
        <v>43</v>
      </c>
      <c r="B47" s="135" t="s">
        <v>152</v>
      </c>
      <c r="C47" s="134" t="s">
        <v>153</v>
      </c>
      <c r="D47" s="136">
        <v>1216</v>
      </c>
      <c r="E47" s="139">
        <v>44953</v>
      </c>
      <c r="F47" s="139">
        <v>45068</v>
      </c>
      <c r="G47" s="139">
        <v>45127</v>
      </c>
      <c r="H47" s="154" t="s">
        <v>165</v>
      </c>
      <c r="I47" s="142">
        <v>0</v>
      </c>
      <c r="J47" s="140">
        <v>313922.3</v>
      </c>
      <c r="K47" s="147">
        <v>12</v>
      </c>
      <c r="L47" s="137">
        <f t="shared" si="0"/>
        <v>4708.8344999999999</v>
      </c>
      <c r="M47" s="173"/>
      <c r="N47" s="138">
        <f t="shared" si="2"/>
        <v>4708.8344999999999</v>
      </c>
      <c r="O47" s="128" t="s">
        <v>173</v>
      </c>
    </row>
    <row r="48" spans="1:15" ht="81" customHeight="1">
      <c r="A48" s="134">
        <v>44</v>
      </c>
      <c r="B48" s="135" t="s">
        <v>154</v>
      </c>
      <c r="C48" s="134" t="s">
        <v>155</v>
      </c>
      <c r="D48" s="136">
        <v>1500</v>
      </c>
      <c r="E48" s="139">
        <v>44954</v>
      </c>
      <c r="F48" s="139">
        <v>45068</v>
      </c>
      <c r="G48" s="139">
        <v>45126</v>
      </c>
      <c r="H48" s="154" t="s">
        <v>165</v>
      </c>
      <c r="I48" s="142">
        <v>0</v>
      </c>
      <c r="J48" s="150">
        <v>387239.69</v>
      </c>
      <c r="K48" s="147">
        <v>12</v>
      </c>
      <c r="L48" s="137">
        <f t="shared" si="0"/>
        <v>5808.5953499999996</v>
      </c>
      <c r="M48" s="173"/>
      <c r="N48" s="138">
        <f t="shared" si="2"/>
        <v>5808.5953499999996</v>
      </c>
      <c r="O48" s="128" t="s">
        <v>173</v>
      </c>
    </row>
    <row r="49" spans="1:15" ht="54" customHeight="1">
      <c r="A49" s="134">
        <v>45</v>
      </c>
      <c r="B49" s="135" t="s">
        <v>157</v>
      </c>
      <c r="C49" s="134" t="s">
        <v>158</v>
      </c>
      <c r="D49" s="136">
        <v>4000</v>
      </c>
      <c r="E49" s="139">
        <v>44988</v>
      </c>
      <c r="F49" s="134"/>
      <c r="G49" s="134"/>
      <c r="H49" s="154" t="s">
        <v>164</v>
      </c>
      <c r="I49" s="142">
        <v>0</v>
      </c>
      <c r="J49" s="141">
        <v>1750900.58</v>
      </c>
      <c r="K49" s="136">
        <v>12</v>
      </c>
      <c r="L49" s="172">
        <f t="shared" si="0"/>
        <v>26263.508699999998</v>
      </c>
      <c r="M49" s="174">
        <f>L49/4</f>
        <v>6565.8771749999996</v>
      </c>
      <c r="N49" s="138">
        <f t="shared" si="2"/>
        <v>26263.508699999998</v>
      </c>
      <c r="O49" s="128" t="s">
        <v>129</v>
      </c>
    </row>
    <row r="50" spans="1:15" ht="63.75" customHeight="1">
      <c r="A50" s="134">
        <v>46</v>
      </c>
      <c r="B50" s="135" t="s">
        <v>161</v>
      </c>
      <c r="C50" s="134" t="s">
        <v>160</v>
      </c>
      <c r="D50" s="136">
        <v>6799</v>
      </c>
      <c r="E50" s="139">
        <v>44970</v>
      </c>
      <c r="F50" s="139">
        <v>45068</v>
      </c>
      <c r="G50" s="139">
        <v>45127</v>
      </c>
      <c r="H50" s="154" t="s">
        <v>165</v>
      </c>
      <c r="I50" s="142">
        <v>0</v>
      </c>
      <c r="J50" s="148">
        <v>2738005.8</v>
      </c>
      <c r="K50" s="136">
        <v>12</v>
      </c>
      <c r="L50" s="137">
        <f t="shared" si="0"/>
        <v>41070.086999999992</v>
      </c>
      <c r="M50" s="173"/>
      <c r="N50" s="138">
        <f t="shared" si="2"/>
        <v>41070.086999999992</v>
      </c>
      <c r="O50" s="128" t="s">
        <v>173</v>
      </c>
    </row>
    <row r="51" spans="1:15" ht="46.5" customHeight="1">
      <c r="A51" s="128">
        <v>47</v>
      </c>
      <c r="B51" s="135" t="s">
        <v>162</v>
      </c>
      <c r="C51" s="128" t="s">
        <v>163</v>
      </c>
      <c r="D51" s="151">
        <v>386</v>
      </c>
      <c r="E51" s="152">
        <v>45127</v>
      </c>
      <c r="F51" s="130"/>
      <c r="G51" s="130"/>
      <c r="H51" s="154" t="s">
        <v>164</v>
      </c>
      <c r="I51" s="142">
        <v>0</v>
      </c>
      <c r="J51" s="143">
        <v>38617.29</v>
      </c>
      <c r="K51" s="151">
        <v>12</v>
      </c>
      <c r="L51" s="172">
        <f t="shared" si="0"/>
        <v>579.25935000000004</v>
      </c>
      <c r="M51" s="174">
        <f>L51/4</f>
        <v>144.81483750000001</v>
      </c>
      <c r="N51" s="138">
        <v>241.36</v>
      </c>
      <c r="O51" s="171" t="s">
        <v>129</v>
      </c>
    </row>
    <row r="52" spans="1:15" ht="23.25" customHeight="1">
      <c r="A52" s="128"/>
      <c r="B52" s="165"/>
      <c r="C52" s="166"/>
      <c r="D52" s="164"/>
      <c r="E52" s="164"/>
      <c r="F52" s="130"/>
      <c r="G52" s="130"/>
      <c r="H52" s="154"/>
      <c r="I52" s="142"/>
      <c r="J52" s="142">
        <f>SUM(J5:J44)</f>
        <v>18343583.259999998</v>
      </c>
      <c r="K52" s="151"/>
      <c r="L52" s="129"/>
      <c r="M52" s="175"/>
      <c r="N52" s="138"/>
    </row>
    <row r="53" spans="1:15" ht="24.75" customHeight="1">
      <c r="A53" s="128"/>
      <c r="B53" s="129" t="s">
        <v>19</v>
      </c>
      <c r="C53" s="166"/>
      <c r="D53" s="164"/>
      <c r="E53" s="164"/>
      <c r="F53" s="128"/>
      <c r="G53" s="128"/>
      <c r="H53" s="154"/>
      <c r="I53" s="169">
        <f>SUM(I5:I52)</f>
        <v>23817231.489999998</v>
      </c>
      <c r="J53" s="169">
        <f>SUM(J5:J51)</f>
        <v>25013058.699999999</v>
      </c>
      <c r="K53" s="128"/>
      <c r="L53" s="153">
        <f>SUM(L5:L52)</f>
        <v>375195.88050000003</v>
      </c>
      <c r="M53" s="176"/>
      <c r="N53" s="153">
        <f>SUM(N5:N52)</f>
        <v>374857.98115000001</v>
      </c>
    </row>
    <row r="54" spans="1:15">
      <c r="A54" s="128"/>
      <c r="B54" s="165" t="s">
        <v>172</v>
      </c>
      <c r="C54" s="166"/>
      <c r="D54" s="164"/>
      <c r="E54" s="164"/>
      <c r="F54" s="128"/>
      <c r="G54" s="128"/>
      <c r="H54" s="154"/>
      <c r="I54" s="142"/>
      <c r="J54" s="142">
        <f>SUM(J45:J51)</f>
        <v>6669475.4400000004</v>
      </c>
      <c r="K54" s="128"/>
      <c r="L54" s="129"/>
      <c r="M54" s="175">
        <v>48108</v>
      </c>
      <c r="N54" s="138"/>
    </row>
    <row r="55" spans="1:15">
      <c r="A55" s="128"/>
      <c r="B55" s="165" t="s">
        <v>171</v>
      </c>
      <c r="C55" s="166"/>
      <c r="D55" s="164"/>
      <c r="E55" s="164"/>
      <c r="F55" s="128"/>
      <c r="G55" s="128"/>
      <c r="H55" s="154"/>
      <c r="I55" s="142"/>
      <c r="J55" s="142">
        <f>I53-J52</f>
        <v>5473648.2300000004</v>
      </c>
      <c r="K55" s="128"/>
      <c r="L55" s="129"/>
      <c r="M55" s="129"/>
      <c r="N55" s="138"/>
    </row>
  </sheetData>
  <mergeCells count="1">
    <mergeCell ref="A2:M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1" manualBreakCount="1">
    <brk id="2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5:K14"/>
  <sheetViews>
    <sheetView workbookViewId="0">
      <selection activeCell="H9" sqref="H9"/>
    </sheetView>
  </sheetViews>
  <sheetFormatPr defaultRowHeight="12.75"/>
  <cols>
    <col min="1" max="1" width="6.5703125" customWidth="1"/>
    <col min="2" max="2" width="42.28515625" customWidth="1"/>
    <col min="3" max="3" width="19.85546875" customWidth="1"/>
    <col min="5" max="5" width="10.28515625" customWidth="1"/>
    <col min="6" max="6" width="12.140625" customWidth="1"/>
    <col min="7" max="7" width="19.140625" customWidth="1"/>
    <col min="8" max="8" width="14.42578125" customWidth="1"/>
    <col min="9" max="9" width="10.7109375" customWidth="1"/>
    <col min="11" max="11" width="12.42578125" style="41" customWidth="1"/>
  </cols>
  <sheetData>
    <row r="5" spans="1:11">
      <c r="A5" s="177" t="s">
        <v>23</v>
      </c>
      <c r="B5" s="177"/>
      <c r="C5" s="177"/>
      <c r="D5" s="177"/>
      <c r="E5" s="177"/>
      <c r="F5" s="177"/>
      <c r="G5" s="177"/>
      <c r="H5" s="177"/>
      <c r="I5" s="177"/>
    </row>
    <row r="6" spans="1:11" ht="25.5">
      <c r="K6" s="41" t="s">
        <v>132</v>
      </c>
    </row>
    <row r="7" spans="1:11" ht="38.25">
      <c r="A7" s="1" t="s">
        <v>1</v>
      </c>
      <c r="B7" s="1" t="s">
        <v>2</v>
      </c>
      <c r="C7" s="1" t="s">
        <v>3</v>
      </c>
      <c r="D7" s="2" t="s">
        <v>20</v>
      </c>
      <c r="E7" s="1" t="s">
        <v>4</v>
      </c>
      <c r="F7" s="1" t="s">
        <v>7</v>
      </c>
      <c r="G7" s="1" t="s">
        <v>5</v>
      </c>
      <c r="H7" s="2" t="s">
        <v>21</v>
      </c>
      <c r="I7" s="2" t="s">
        <v>22</v>
      </c>
      <c r="K7" s="41">
        <v>11159315.92</v>
      </c>
    </row>
    <row r="8" spans="1:11" ht="45" customHeight="1">
      <c r="A8" s="37">
        <v>1</v>
      </c>
      <c r="B8" s="37" t="s">
        <v>16</v>
      </c>
      <c r="C8" s="37" t="s">
        <v>17</v>
      </c>
      <c r="D8" s="37">
        <v>849</v>
      </c>
      <c r="E8" s="37"/>
      <c r="F8" s="37"/>
      <c r="G8" s="28" t="s">
        <v>18</v>
      </c>
      <c r="H8" s="38">
        <v>27516</v>
      </c>
      <c r="I8" s="39">
        <f>H8*1.5%</f>
        <v>412.74</v>
      </c>
      <c r="J8" s="42" t="s">
        <v>131</v>
      </c>
    </row>
    <row r="9" spans="1:11" ht="42.75" customHeight="1">
      <c r="A9" s="1">
        <v>2</v>
      </c>
      <c r="B9" s="1" t="s">
        <v>24</v>
      </c>
      <c r="C9" s="1" t="s">
        <v>25</v>
      </c>
      <c r="D9" s="1">
        <v>1590</v>
      </c>
      <c r="E9" s="6">
        <v>42331</v>
      </c>
      <c r="F9" s="1"/>
      <c r="G9" s="2" t="s">
        <v>18</v>
      </c>
      <c r="H9" s="34">
        <v>1272779.1000000001</v>
      </c>
      <c r="I9" s="25">
        <v>1591</v>
      </c>
    </row>
    <row r="10" spans="1:11" ht="46.5" customHeight="1">
      <c r="A10" s="1">
        <v>3</v>
      </c>
      <c r="B10" s="1" t="s">
        <v>26</v>
      </c>
      <c r="C10" s="1" t="s">
        <v>27</v>
      </c>
      <c r="D10" s="1">
        <v>22435</v>
      </c>
      <c r="E10" s="1" t="s">
        <v>28</v>
      </c>
      <c r="F10" s="1"/>
      <c r="G10" s="2" t="s">
        <v>18</v>
      </c>
      <c r="H10" s="34">
        <v>9886536.8200000003</v>
      </c>
      <c r="I10" s="25">
        <v>37075</v>
      </c>
      <c r="J10" t="s">
        <v>134</v>
      </c>
    </row>
    <row r="11" spans="1:11" ht="3" hidden="1" customHeight="1">
      <c r="A11" s="1"/>
      <c r="B11" s="1"/>
      <c r="C11" s="1"/>
      <c r="D11" s="1"/>
      <c r="E11" s="1"/>
      <c r="F11" s="1"/>
      <c r="G11" s="2"/>
      <c r="H11" s="34"/>
      <c r="I11" s="25"/>
    </row>
    <row r="12" spans="1:11" ht="38.25">
      <c r="A12" s="1"/>
      <c r="B12" s="1"/>
      <c r="C12" s="1"/>
      <c r="D12" s="1"/>
      <c r="E12" s="1"/>
      <c r="F12" s="1"/>
      <c r="G12" s="1"/>
      <c r="H12" s="25"/>
      <c r="I12" s="25"/>
      <c r="J12" s="40" t="s">
        <v>133</v>
      </c>
    </row>
    <row r="13" spans="1:11">
      <c r="A13" s="1"/>
      <c r="B13" s="1"/>
      <c r="C13" s="1"/>
      <c r="D13" s="1"/>
      <c r="E13" s="1"/>
      <c r="F13" s="1"/>
      <c r="G13" s="1"/>
      <c r="H13" s="25"/>
      <c r="I13" s="25"/>
    </row>
    <row r="14" spans="1:11">
      <c r="A14" s="1"/>
      <c r="B14" s="1" t="s">
        <v>19</v>
      </c>
      <c r="C14" s="1"/>
      <c r="D14" s="1"/>
      <c r="E14" s="1"/>
      <c r="F14" s="1"/>
      <c r="G14" s="1"/>
      <c r="H14" s="25">
        <f>SUM(H8:H10)</f>
        <v>11186831.92</v>
      </c>
      <c r="I14" s="27">
        <f>SUM(I8:I13)</f>
        <v>39078.74</v>
      </c>
      <c r="K14" s="41">
        <f>K7+K10</f>
        <v>11159315.92</v>
      </c>
    </row>
  </sheetData>
  <mergeCells count="1">
    <mergeCell ref="A5:I5"/>
  </mergeCells>
  <phoneticPr fontId="3" type="noConversion"/>
  <pageMargins left="0.75" right="0.75" top="1" bottom="1" header="0.5" footer="0.5"/>
  <pageSetup paperSize="9" scale="8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6:N20"/>
  <sheetViews>
    <sheetView topLeftCell="A7" workbookViewId="0">
      <selection activeCell="C11" sqref="C11"/>
    </sheetView>
  </sheetViews>
  <sheetFormatPr defaultRowHeight="12.75"/>
  <cols>
    <col min="1" max="1" width="4" customWidth="1"/>
    <col min="2" max="2" width="41.42578125" customWidth="1"/>
    <col min="3" max="3" width="19.85546875" customWidth="1"/>
    <col min="5" max="5" width="12" customWidth="1"/>
    <col min="6" max="6" width="11.42578125" customWidth="1"/>
    <col min="7" max="7" width="17.140625" customWidth="1"/>
    <col min="8" max="8" width="13.140625" style="26" customWidth="1"/>
    <col min="9" max="9" width="16.140625" style="26" customWidth="1"/>
    <col min="10" max="11" width="13.140625" style="26" customWidth="1"/>
    <col min="12" max="12" width="12.28515625" style="26" customWidth="1"/>
    <col min="14" max="14" width="12.42578125" style="41" customWidth="1"/>
  </cols>
  <sheetData>
    <row r="6" spans="1:14" ht="25.5">
      <c r="A6" s="177" t="s">
        <v>29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N6" s="41" t="s">
        <v>132</v>
      </c>
    </row>
    <row r="7" spans="1:14">
      <c r="N7" s="41">
        <v>11159315.92</v>
      </c>
    </row>
    <row r="8" spans="1:14" ht="63.75" customHeight="1">
      <c r="A8" s="1" t="s">
        <v>1</v>
      </c>
      <c r="B8" s="1" t="s">
        <v>2</v>
      </c>
      <c r="C8" s="1" t="s">
        <v>3</v>
      </c>
      <c r="D8" s="2" t="s">
        <v>20</v>
      </c>
      <c r="E8" s="1" t="s">
        <v>4</v>
      </c>
      <c r="F8" s="1" t="s">
        <v>7</v>
      </c>
      <c r="G8" s="1" t="s">
        <v>40</v>
      </c>
      <c r="H8" s="22" t="s">
        <v>21</v>
      </c>
      <c r="I8" s="22" t="s">
        <v>135</v>
      </c>
      <c r="J8" s="22" t="s">
        <v>131</v>
      </c>
      <c r="K8" s="22" t="s">
        <v>35</v>
      </c>
      <c r="L8" s="22" t="s">
        <v>22</v>
      </c>
      <c r="M8" t="s">
        <v>131</v>
      </c>
    </row>
    <row r="9" spans="1:14" ht="49.5" customHeight="1">
      <c r="A9" s="1">
        <v>1</v>
      </c>
      <c r="B9" s="2" t="s">
        <v>16</v>
      </c>
      <c r="C9" s="1" t="s">
        <v>17</v>
      </c>
      <c r="D9" s="1">
        <v>849</v>
      </c>
      <c r="E9" s="1"/>
      <c r="F9" s="1"/>
      <c r="G9" s="2" t="s">
        <v>18</v>
      </c>
      <c r="H9" s="34">
        <v>539564.97</v>
      </c>
      <c r="I9" s="34">
        <f ca="1">'2015 г'!H8</f>
        <v>27516</v>
      </c>
      <c r="J9" s="34">
        <f>I9-H9</f>
        <v>-512048.97</v>
      </c>
      <c r="K9" s="34">
        <v>12</v>
      </c>
      <c r="L9" s="25">
        <v>8093</v>
      </c>
    </row>
    <row r="10" spans="1:14" ht="66.75" customHeight="1">
      <c r="A10" s="1">
        <v>2</v>
      </c>
      <c r="B10" s="43" t="s">
        <v>24</v>
      </c>
      <c r="C10" s="44" t="s">
        <v>25</v>
      </c>
      <c r="D10" s="44">
        <v>1590</v>
      </c>
      <c r="E10" s="45">
        <v>42331</v>
      </c>
      <c r="F10" s="43"/>
      <c r="G10" s="43" t="s">
        <v>18</v>
      </c>
      <c r="H10" s="46">
        <v>1278026.1000000001</v>
      </c>
      <c r="I10" s="46">
        <f ca="1">'2015 г'!H9</f>
        <v>1272779.1000000001</v>
      </c>
      <c r="J10" s="34">
        <f>I10-H10</f>
        <v>-5247</v>
      </c>
      <c r="K10" s="46">
        <v>12</v>
      </c>
      <c r="L10" s="47">
        <f>H10*1.5%</f>
        <v>19170.391500000002</v>
      </c>
      <c r="M10" t="s">
        <v>134</v>
      </c>
      <c r="N10" s="41">
        <v>2320392.94</v>
      </c>
    </row>
    <row r="11" spans="1:14" ht="62.25" customHeight="1">
      <c r="A11" s="9">
        <v>3</v>
      </c>
      <c r="B11" s="8" t="s">
        <v>36</v>
      </c>
      <c r="C11" s="9" t="s">
        <v>27</v>
      </c>
      <c r="D11" s="9">
        <v>22435</v>
      </c>
      <c r="E11" s="9" t="s">
        <v>30</v>
      </c>
      <c r="F11" s="8" t="s">
        <v>32</v>
      </c>
      <c r="G11" s="8" t="s">
        <v>18</v>
      </c>
      <c r="H11" s="35">
        <v>-11893547.76</v>
      </c>
      <c r="I11" s="35">
        <f ca="1">'2015 г'!H10</f>
        <v>9886536.8200000003</v>
      </c>
      <c r="J11" s="34">
        <f>I11+H11</f>
        <v>-2007010.9399999995</v>
      </c>
      <c r="K11" s="35">
        <v>4</v>
      </c>
      <c r="L11" s="36">
        <v>59462</v>
      </c>
    </row>
    <row r="12" spans="1:14" ht="64.5" customHeight="1">
      <c r="A12" s="1">
        <v>4</v>
      </c>
      <c r="B12" s="2" t="s">
        <v>37</v>
      </c>
      <c r="C12" s="1" t="s">
        <v>31</v>
      </c>
      <c r="D12" s="1">
        <v>1072</v>
      </c>
      <c r="E12" s="1" t="s">
        <v>32</v>
      </c>
      <c r="F12" s="2"/>
      <c r="G12" s="2" t="s">
        <v>18</v>
      </c>
      <c r="H12" s="34">
        <v>472408.96</v>
      </c>
      <c r="I12" s="34"/>
      <c r="J12" s="34">
        <f>I12-H12</f>
        <v>-472408.96</v>
      </c>
      <c r="K12" s="34">
        <v>8</v>
      </c>
      <c r="L12" s="25">
        <v>4724.09</v>
      </c>
      <c r="M12" s="40" t="s">
        <v>133</v>
      </c>
    </row>
    <row r="13" spans="1:14" ht="51" customHeight="1">
      <c r="A13" s="1">
        <v>5</v>
      </c>
      <c r="B13" s="2" t="s">
        <v>38</v>
      </c>
      <c r="C13" s="1" t="s">
        <v>33</v>
      </c>
      <c r="D13" s="1">
        <v>7519</v>
      </c>
      <c r="E13" s="1" t="s">
        <v>32</v>
      </c>
      <c r="F13" s="1"/>
      <c r="G13" s="2" t="s">
        <v>18</v>
      </c>
      <c r="H13" s="25">
        <v>3313472.92</v>
      </c>
      <c r="I13" s="25"/>
      <c r="J13" s="34">
        <f>I13-H13</f>
        <v>-3313472.92</v>
      </c>
      <c r="K13" s="34">
        <v>8</v>
      </c>
      <c r="L13" s="25">
        <v>33136</v>
      </c>
    </row>
    <row r="14" spans="1:14" ht="64.5" customHeight="1">
      <c r="A14" s="1">
        <v>6</v>
      </c>
      <c r="B14" s="2" t="s">
        <v>39</v>
      </c>
      <c r="C14" s="1" t="s">
        <v>34</v>
      </c>
      <c r="D14" s="1">
        <v>4978</v>
      </c>
      <c r="E14" s="1" t="s">
        <v>32</v>
      </c>
      <c r="F14" s="2"/>
      <c r="G14" s="2" t="s">
        <v>18</v>
      </c>
      <c r="H14" s="25">
        <v>2193705.04</v>
      </c>
      <c r="I14" s="25"/>
      <c r="J14" s="34">
        <f>I14-H14</f>
        <v>-2193705.04</v>
      </c>
      <c r="K14" s="34">
        <v>8</v>
      </c>
      <c r="L14" s="25">
        <v>21937.09</v>
      </c>
      <c r="N14" s="41">
        <f>N7+N10</f>
        <v>13479708.859999999</v>
      </c>
    </row>
    <row r="15" spans="1:14" ht="15">
      <c r="A15" s="51">
        <v>7</v>
      </c>
      <c r="B15" s="52" t="s">
        <v>137</v>
      </c>
      <c r="C15" s="53" t="s">
        <v>136</v>
      </c>
      <c r="D15" s="54">
        <v>8699</v>
      </c>
      <c r="E15" s="55">
        <v>38337</v>
      </c>
      <c r="F15" s="56"/>
      <c r="G15" s="57" t="s">
        <v>138</v>
      </c>
      <c r="H15" s="58">
        <v>3998408</v>
      </c>
      <c r="I15" s="60">
        <v>4756091.26</v>
      </c>
      <c r="J15" s="59"/>
      <c r="K15"/>
      <c r="M15" s="26"/>
      <c r="N15"/>
    </row>
    <row r="16" spans="1:14" ht="36" customHeight="1">
      <c r="A16" s="1"/>
      <c r="B16" s="1" t="s">
        <v>19</v>
      </c>
      <c r="C16" s="1"/>
      <c r="D16" s="1"/>
      <c r="E16" s="1"/>
      <c r="F16" s="1"/>
      <c r="G16" s="1"/>
      <c r="H16" s="25">
        <f>SUM(H9:H15)</f>
        <v>-97961.769999998622</v>
      </c>
      <c r="I16" s="25">
        <f>SUM(I9:I14)</f>
        <v>11186831.92</v>
      </c>
      <c r="J16" s="25">
        <f>SUM(J9:J14)</f>
        <v>-8503893.8299999982</v>
      </c>
      <c r="K16" s="25"/>
      <c r="L16" s="27">
        <f>SUM(L9:L14)</f>
        <v>146522.57149999999</v>
      </c>
    </row>
    <row r="18" spans="8:10">
      <c r="H18" s="26">
        <f ca="1">H11+'2015 г'!H10</f>
        <v>-2007010.9399999995</v>
      </c>
    </row>
    <row r="19" spans="8:10">
      <c r="H19" s="34">
        <v>1272779.1000000001</v>
      </c>
      <c r="I19" s="48"/>
      <c r="J19" s="48"/>
    </row>
    <row r="20" spans="8:10">
      <c r="H20" s="26">
        <f>I15-H15</f>
        <v>757683.25999999978</v>
      </c>
    </row>
  </sheetData>
  <mergeCells count="1">
    <mergeCell ref="A6:L6"/>
  </mergeCells>
  <phoneticPr fontId="3" type="noConversion"/>
  <pageMargins left="0.75" right="0.75" top="1" bottom="1" header="0.5" footer="0.5"/>
  <pageSetup paperSize="9" scale="85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6:M16"/>
  <sheetViews>
    <sheetView topLeftCell="A4" workbookViewId="0">
      <selection activeCell="H15" sqref="H15"/>
    </sheetView>
  </sheetViews>
  <sheetFormatPr defaultRowHeight="12.75"/>
  <cols>
    <col min="1" max="1" width="6.5703125" customWidth="1"/>
    <col min="2" max="2" width="33.28515625" customWidth="1"/>
    <col min="3" max="3" width="19" customWidth="1"/>
    <col min="5" max="5" width="13.140625" customWidth="1"/>
    <col min="6" max="6" width="12.42578125" customWidth="1"/>
    <col min="7" max="7" width="15.5703125" customWidth="1"/>
    <col min="8" max="8" width="19.5703125" style="50" customWidth="1"/>
    <col min="9" max="9" width="11.140625" customWidth="1"/>
    <col min="10" max="10" width="13.28515625" style="26" customWidth="1"/>
    <col min="12" max="13" width="9.140625" style="26"/>
  </cols>
  <sheetData>
    <row r="6" spans="1:10">
      <c r="A6" s="177" t="s">
        <v>41</v>
      </c>
      <c r="B6" s="177"/>
      <c r="C6" s="177"/>
      <c r="D6" s="177"/>
      <c r="E6" s="177"/>
      <c r="F6" s="177"/>
      <c r="G6" s="177"/>
      <c r="H6" s="177"/>
      <c r="I6" s="177"/>
      <c r="J6" s="177"/>
    </row>
    <row r="8" spans="1:10" ht="61.5" customHeight="1">
      <c r="A8" s="1" t="s">
        <v>1</v>
      </c>
      <c r="B8" s="1" t="s">
        <v>2</v>
      </c>
      <c r="C8" s="1" t="s">
        <v>3</v>
      </c>
      <c r="D8" s="2" t="s">
        <v>20</v>
      </c>
      <c r="E8" s="1" t="s">
        <v>4</v>
      </c>
      <c r="F8" s="1" t="s">
        <v>7</v>
      </c>
      <c r="G8" s="1" t="s">
        <v>40</v>
      </c>
      <c r="H8" s="49" t="s">
        <v>21</v>
      </c>
      <c r="I8" s="2" t="s">
        <v>35</v>
      </c>
      <c r="J8" s="22" t="s">
        <v>22</v>
      </c>
    </row>
    <row r="9" spans="1:10" ht="53.25" customHeight="1">
      <c r="A9" s="1">
        <v>1</v>
      </c>
      <c r="B9" s="2" t="s">
        <v>16</v>
      </c>
      <c r="C9" s="1" t="s">
        <v>17</v>
      </c>
      <c r="D9" s="1">
        <v>849</v>
      </c>
      <c r="E9" s="1"/>
      <c r="F9" s="1"/>
      <c r="G9" s="2" t="s">
        <v>18</v>
      </c>
      <c r="H9" s="49">
        <v>539564.97</v>
      </c>
      <c r="I9" s="3">
        <v>12</v>
      </c>
      <c r="J9" s="25">
        <v>8093</v>
      </c>
    </row>
    <row r="10" spans="1:10" ht="51" customHeight="1">
      <c r="A10" s="1">
        <v>2</v>
      </c>
      <c r="B10" s="2" t="s">
        <v>24</v>
      </c>
      <c r="C10" s="1" t="s">
        <v>25</v>
      </c>
      <c r="D10" s="1">
        <v>1590</v>
      </c>
      <c r="E10" s="6">
        <v>42331</v>
      </c>
      <c r="F10" s="11" t="s">
        <v>42</v>
      </c>
      <c r="G10" s="2" t="s">
        <v>18</v>
      </c>
      <c r="H10" s="49">
        <v>1278026.1000000001</v>
      </c>
      <c r="I10" s="7">
        <v>5</v>
      </c>
      <c r="J10" s="25">
        <v>7988.66</v>
      </c>
    </row>
    <row r="11" spans="1:10" ht="61.5" customHeight="1">
      <c r="A11" s="1">
        <v>3</v>
      </c>
      <c r="B11" s="2" t="s">
        <v>37</v>
      </c>
      <c r="C11" s="1" t="s">
        <v>31</v>
      </c>
      <c r="D11" s="1">
        <v>1072</v>
      </c>
      <c r="E11" s="1" t="s">
        <v>32</v>
      </c>
      <c r="F11" s="10">
        <v>43025</v>
      </c>
      <c r="G11" s="2" t="s">
        <v>18</v>
      </c>
      <c r="H11" s="49">
        <v>568310.07999999996</v>
      </c>
      <c r="I11" s="3">
        <v>10</v>
      </c>
      <c r="J11" s="25">
        <v>7103.88</v>
      </c>
    </row>
    <row r="12" spans="1:10" ht="51.75" customHeight="1">
      <c r="A12" s="1">
        <v>4</v>
      </c>
      <c r="B12" s="2" t="s">
        <v>38</v>
      </c>
      <c r="C12" s="1" t="s">
        <v>33</v>
      </c>
      <c r="D12" s="1">
        <v>7519</v>
      </c>
      <c r="E12" s="1" t="s">
        <v>32</v>
      </c>
      <c r="F12" s="1"/>
      <c r="G12" s="2" t="s">
        <v>18</v>
      </c>
      <c r="H12" s="49">
        <v>3986122.66</v>
      </c>
      <c r="I12" s="3">
        <v>12</v>
      </c>
      <c r="J12" s="25">
        <v>59791.83</v>
      </c>
    </row>
    <row r="13" spans="1:10" ht="60" customHeight="1">
      <c r="A13" s="1">
        <v>5</v>
      </c>
      <c r="B13" s="2" t="s">
        <v>39</v>
      </c>
      <c r="C13" s="1" t="s">
        <v>34</v>
      </c>
      <c r="D13" s="1">
        <v>4978</v>
      </c>
      <c r="E13" s="1" t="s">
        <v>32</v>
      </c>
      <c r="F13" s="2" t="s">
        <v>43</v>
      </c>
      <c r="G13" s="2" t="s">
        <v>18</v>
      </c>
      <c r="H13" s="49">
        <v>2639036.92</v>
      </c>
      <c r="I13" s="3">
        <v>5</v>
      </c>
      <c r="J13" s="25">
        <v>16493.98</v>
      </c>
    </row>
    <row r="14" spans="1:10" ht="60" customHeight="1">
      <c r="A14" s="1">
        <v>6</v>
      </c>
      <c r="B14" s="2" t="s">
        <v>44</v>
      </c>
      <c r="C14" s="1" t="s">
        <v>45</v>
      </c>
      <c r="D14" s="1">
        <v>8068</v>
      </c>
      <c r="E14" s="1" t="s">
        <v>46</v>
      </c>
      <c r="F14" s="2"/>
      <c r="G14" s="2" t="s">
        <v>18</v>
      </c>
      <c r="H14" s="49">
        <v>1290557.28</v>
      </c>
      <c r="I14" s="3">
        <v>7</v>
      </c>
      <c r="J14" s="25">
        <v>11292.38</v>
      </c>
    </row>
    <row r="15" spans="1:10" ht="25.5">
      <c r="A15" s="51">
        <v>7</v>
      </c>
      <c r="B15" s="52" t="s">
        <v>137</v>
      </c>
      <c r="C15" s="53" t="s">
        <v>136</v>
      </c>
      <c r="D15" s="54">
        <v>8699</v>
      </c>
      <c r="E15" s="55">
        <v>38337</v>
      </c>
      <c r="F15" s="56"/>
      <c r="G15" s="57" t="s">
        <v>138</v>
      </c>
      <c r="H15" s="58">
        <v>3998408</v>
      </c>
      <c r="I15" s="56"/>
      <c r="J15" s="93">
        <v>4756091.26</v>
      </c>
    </row>
    <row r="16" spans="1:10" ht="27" customHeight="1">
      <c r="A16" s="1"/>
      <c r="B16" s="1" t="s">
        <v>19</v>
      </c>
      <c r="C16" s="1"/>
      <c r="D16" s="1"/>
      <c r="E16" s="1"/>
      <c r="F16" s="1"/>
      <c r="G16" s="1"/>
      <c r="H16" s="49"/>
      <c r="I16" s="1"/>
      <c r="J16" s="27">
        <f>SUM(J9:J14)</f>
        <v>110763.73</v>
      </c>
    </row>
  </sheetData>
  <mergeCells count="1">
    <mergeCell ref="A6:J6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J18"/>
  <sheetViews>
    <sheetView topLeftCell="A13" workbookViewId="0">
      <selection activeCell="H18" sqref="H18"/>
    </sheetView>
  </sheetViews>
  <sheetFormatPr defaultRowHeight="12.75"/>
  <cols>
    <col min="1" max="1" width="7" customWidth="1"/>
    <col min="2" max="2" width="33.28515625" customWidth="1"/>
    <col min="3" max="3" width="18.28515625" customWidth="1"/>
    <col min="4" max="4" width="10.7109375" customWidth="1"/>
    <col min="5" max="5" width="10.85546875" customWidth="1"/>
    <col min="6" max="6" width="11" customWidth="1"/>
    <col min="7" max="7" width="17.85546875" customWidth="1"/>
    <col min="8" max="8" width="13.5703125" style="26" customWidth="1"/>
    <col min="9" max="9" width="11.7109375" customWidth="1"/>
    <col min="10" max="10" width="12" customWidth="1"/>
  </cols>
  <sheetData>
    <row r="2" spans="1:10" ht="9.75" customHeight="1"/>
    <row r="3" spans="1:10" hidden="1"/>
    <row r="4" spans="1:10" hidden="1"/>
    <row r="5" spans="1:10" hidden="1"/>
    <row r="6" spans="1:10" hidden="1"/>
    <row r="7" spans="1:10">
      <c r="A7" s="177" t="s">
        <v>60</v>
      </c>
      <c r="B7" s="177"/>
      <c r="C7" s="177"/>
      <c r="D7" s="177"/>
      <c r="E7" s="177"/>
      <c r="F7" s="177"/>
      <c r="G7" s="177"/>
      <c r="H7" s="177"/>
      <c r="I7" s="177"/>
      <c r="J7" s="177"/>
    </row>
    <row r="9" spans="1:10" ht="63.75" customHeight="1">
      <c r="A9" s="1" t="s">
        <v>1</v>
      </c>
      <c r="B9" s="1" t="s">
        <v>2</v>
      </c>
      <c r="C9" s="1" t="s">
        <v>3</v>
      </c>
      <c r="D9" s="2" t="s">
        <v>20</v>
      </c>
      <c r="E9" s="1" t="s">
        <v>4</v>
      </c>
      <c r="F9" s="1" t="s">
        <v>7</v>
      </c>
      <c r="G9" s="1" t="s">
        <v>40</v>
      </c>
      <c r="H9" s="22" t="s">
        <v>21</v>
      </c>
      <c r="I9" s="2" t="s">
        <v>35</v>
      </c>
      <c r="J9" s="2" t="s">
        <v>22</v>
      </c>
    </row>
    <row r="10" spans="1:10" ht="60.75" customHeight="1">
      <c r="A10" s="1">
        <v>1</v>
      </c>
      <c r="B10" s="2" t="s">
        <v>16</v>
      </c>
      <c r="C10" s="1" t="s">
        <v>17</v>
      </c>
      <c r="D10" s="1">
        <v>849</v>
      </c>
      <c r="E10" s="1" t="s">
        <v>49</v>
      </c>
      <c r="F10" s="1"/>
      <c r="G10" s="2" t="s">
        <v>18</v>
      </c>
      <c r="H10" s="33">
        <v>539564.97</v>
      </c>
      <c r="I10" s="3">
        <v>12</v>
      </c>
      <c r="J10" s="4">
        <v>8093</v>
      </c>
    </row>
    <row r="11" spans="1:10" ht="63.75" customHeight="1">
      <c r="A11" s="1">
        <v>2</v>
      </c>
      <c r="B11" s="2" t="s">
        <v>38</v>
      </c>
      <c r="C11" s="1" t="s">
        <v>33</v>
      </c>
      <c r="D11" s="1">
        <v>7519</v>
      </c>
      <c r="E11" s="1" t="s">
        <v>32</v>
      </c>
      <c r="F11" s="1"/>
      <c r="G11" s="2" t="s">
        <v>18</v>
      </c>
      <c r="H11" s="25">
        <v>3986122.66</v>
      </c>
      <c r="I11" s="3">
        <v>12</v>
      </c>
      <c r="J11" s="4">
        <v>59792</v>
      </c>
    </row>
    <row r="12" spans="1:10" ht="66" customHeight="1">
      <c r="A12" s="1">
        <v>3</v>
      </c>
      <c r="B12" s="2" t="s">
        <v>44</v>
      </c>
      <c r="C12" s="1" t="s">
        <v>45</v>
      </c>
      <c r="D12" s="1">
        <v>8068</v>
      </c>
      <c r="E12" s="1" t="s">
        <v>46</v>
      </c>
      <c r="F12" s="2"/>
      <c r="G12" s="2" t="s">
        <v>18</v>
      </c>
      <c r="H12" s="25">
        <v>1290557.28</v>
      </c>
      <c r="I12" s="3">
        <v>12</v>
      </c>
      <c r="J12" s="4">
        <v>19358.36</v>
      </c>
    </row>
    <row r="13" spans="1:10" ht="63" customHeight="1">
      <c r="A13" s="1">
        <v>4</v>
      </c>
      <c r="B13" s="2" t="s">
        <v>47</v>
      </c>
      <c r="C13" s="1" t="s">
        <v>48</v>
      </c>
      <c r="D13" s="1">
        <v>2602</v>
      </c>
      <c r="E13" s="1" t="s">
        <v>59</v>
      </c>
      <c r="F13" s="2"/>
      <c r="G13" s="2" t="s">
        <v>18</v>
      </c>
      <c r="H13" s="25">
        <v>363291.24</v>
      </c>
      <c r="I13" s="3">
        <v>12</v>
      </c>
      <c r="J13" s="4">
        <v>5449</v>
      </c>
    </row>
    <row r="14" spans="1:10" ht="63" customHeight="1">
      <c r="A14" s="1">
        <v>5</v>
      </c>
      <c r="B14" s="2" t="s">
        <v>51</v>
      </c>
      <c r="C14" s="1" t="s">
        <v>52</v>
      </c>
      <c r="D14" s="1">
        <v>2712</v>
      </c>
      <c r="E14" s="1" t="s">
        <v>50</v>
      </c>
      <c r="F14" s="2"/>
      <c r="G14" s="2" t="s">
        <v>18</v>
      </c>
      <c r="H14" s="25">
        <v>378649.44</v>
      </c>
      <c r="I14" s="3">
        <v>5</v>
      </c>
      <c r="J14" s="4">
        <v>2367</v>
      </c>
    </row>
    <row r="15" spans="1:10" ht="51" customHeight="1">
      <c r="A15" s="1">
        <v>6</v>
      </c>
      <c r="B15" s="2" t="s">
        <v>53</v>
      </c>
      <c r="C15" s="1" t="s">
        <v>54</v>
      </c>
      <c r="D15" s="1">
        <v>4484</v>
      </c>
      <c r="E15" s="6">
        <v>43327</v>
      </c>
      <c r="F15" s="2"/>
      <c r="G15" s="2" t="s">
        <v>18</v>
      </c>
      <c r="H15" s="25">
        <v>334820.28000000003</v>
      </c>
      <c r="I15" s="3">
        <v>5</v>
      </c>
      <c r="J15" s="4">
        <v>2093</v>
      </c>
    </row>
    <row r="16" spans="1:10" ht="39.75" customHeight="1">
      <c r="A16" s="1">
        <v>7</v>
      </c>
      <c r="B16" s="2" t="s">
        <v>55</v>
      </c>
      <c r="C16" s="1" t="s">
        <v>56</v>
      </c>
      <c r="D16" s="1">
        <v>954</v>
      </c>
      <c r="E16" s="6">
        <v>43327</v>
      </c>
      <c r="F16" s="2"/>
      <c r="G16" s="2" t="s">
        <v>18</v>
      </c>
      <c r="H16" s="25">
        <v>133197.48000000001</v>
      </c>
      <c r="I16" s="3">
        <v>5</v>
      </c>
      <c r="J16" s="4">
        <v>832</v>
      </c>
    </row>
    <row r="17" spans="1:10" ht="39.75" customHeight="1">
      <c r="A17" s="1">
        <v>8</v>
      </c>
      <c r="B17" s="2" t="s">
        <v>57</v>
      </c>
      <c r="C17" s="1" t="s">
        <v>58</v>
      </c>
      <c r="D17" s="1">
        <v>6842</v>
      </c>
      <c r="E17" s="6">
        <v>43327</v>
      </c>
      <c r="F17" s="2"/>
      <c r="G17" s="2" t="s">
        <v>18</v>
      </c>
      <c r="H17" s="25">
        <v>510892.14</v>
      </c>
      <c r="I17" s="3">
        <v>5</v>
      </c>
      <c r="J17" s="4">
        <v>3193</v>
      </c>
    </row>
    <row r="18" spans="1:10" ht="30" customHeight="1">
      <c r="A18" s="1"/>
      <c r="B18" s="1" t="s">
        <v>19</v>
      </c>
      <c r="C18" s="1"/>
      <c r="D18" s="1"/>
      <c r="E18" s="1"/>
      <c r="F18" s="1"/>
      <c r="G18" s="1"/>
      <c r="H18" s="25">
        <f>SUM(H10:H17)</f>
        <v>7537095.4900000012</v>
      </c>
      <c r="I18" s="1"/>
      <c r="J18" s="5">
        <f>SUM(J10:J17)</f>
        <v>101177.36</v>
      </c>
    </row>
  </sheetData>
  <mergeCells count="1">
    <mergeCell ref="A7:J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2"/>
  <sheetViews>
    <sheetView topLeftCell="A42" workbookViewId="0">
      <selection activeCell="E48" sqref="E48"/>
    </sheetView>
  </sheetViews>
  <sheetFormatPr defaultRowHeight="12.75"/>
  <cols>
    <col min="1" max="1" width="8" customWidth="1"/>
    <col min="2" max="2" width="23.28515625" customWidth="1"/>
    <col min="3" max="3" width="18.85546875" customWidth="1"/>
    <col min="5" max="5" width="11.7109375" customWidth="1"/>
    <col min="7" max="7" width="14.85546875" customWidth="1"/>
    <col min="8" max="8" width="12.7109375" customWidth="1"/>
    <col min="9" max="9" width="11.5703125" customWidth="1"/>
    <col min="10" max="10" width="11.28515625" customWidth="1"/>
  </cols>
  <sheetData>
    <row r="1" spans="1:10" ht="11.25" customHeight="1"/>
    <row r="2" spans="1:10" hidden="1"/>
    <row r="3" spans="1:10" hidden="1"/>
    <row r="4" spans="1:10" hidden="1"/>
    <row r="5" spans="1:10" hidden="1"/>
    <row r="6" spans="1:10" hidden="1"/>
    <row r="7" spans="1:10" hidden="1"/>
    <row r="8" spans="1:10" hidden="1"/>
    <row r="9" spans="1:10">
      <c r="A9" s="177" t="s">
        <v>119</v>
      </c>
      <c r="B9" s="177"/>
      <c r="C9" s="177"/>
      <c r="D9" s="177"/>
      <c r="E9" s="177"/>
      <c r="F9" s="177"/>
      <c r="G9" s="177"/>
      <c r="H9" s="177"/>
      <c r="I9" s="177"/>
      <c r="J9" s="177"/>
    </row>
    <row r="11" spans="1:10" ht="63.75">
      <c r="A11" s="1" t="s">
        <v>1</v>
      </c>
      <c r="B11" s="1" t="s">
        <v>2</v>
      </c>
      <c r="C11" s="1" t="s">
        <v>3</v>
      </c>
      <c r="D11" s="2" t="s">
        <v>20</v>
      </c>
      <c r="E11" s="1" t="s">
        <v>4</v>
      </c>
      <c r="F11" s="1" t="s">
        <v>7</v>
      </c>
      <c r="G11" s="1" t="s">
        <v>40</v>
      </c>
      <c r="H11" s="2" t="s">
        <v>21</v>
      </c>
      <c r="I11" s="2" t="s">
        <v>35</v>
      </c>
      <c r="J11" s="2" t="s">
        <v>22</v>
      </c>
    </row>
    <row r="12" spans="1:10" ht="50.25" customHeight="1">
      <c r="A12" s="1">
        <v>1</v>
      </c>
      <c r="B12" s="2" t="s">
        <v>16</v>
      </c>
      <c r="C12" s="1" t="s">
        <v>17</v>
      </c>
      <c r="D12" s="1">
        <v>849</v>
      </c>
      <c r="E12" s="1" t="s">
        <v>49</v>
      </c>
      <c r="F12" s="1"/>
      <c r="G12" s="2" t="s">
        <v>18</v>
      </c>
      <c r="H12" s="12">
        <v>539564.97</v>
      </c>
      <c r="I12" s="3">
        <v>12</v>
      </c>
      <c r="J12" s="4">
        <f>H12*1.5%</f>
        <v>8093.474549999999</v>
      </c>
    </row>
    <row r="13" spans="1:10" ht="51.75" customHeight="1">
      <c r="A13" s="1">
        <v>2</v>
      </c>
      <c r="B13" s="2" t="s">
        <v>38</v>
      </c>
      <c r="C13" s="1" t="s">
        <v>33</v>
      </c>
      <c r="D13" s="1">
        <v>7519</v>
      </c>
      <c r="E13" s="1" t="s">
        <v>32</v>
      </c>
      <c r="F13" s="1"/>
      <c r="G13" s="2" t="s">
        <v>18</v>
      </c>
      <c r="H13" s="1">
        <v>3986122.66</v>
      </c>
      <c r="I13" s="3">
        <v>12</v>
      </c>
      <c r="J13" s="4">
        <f t="shared" ref="J13:J19" si="0">H13*1.5%</f>
        <v>59791.839899999999</v>
      </c>
    </row>
    <row r="14" spans="1:10" ht="48.75" customHeight="1">
      <c r="A14" s="1">
        <v>3</v>
      </c>
      <c r="B14" s="2" t="s">
        <v>44</v>
      </c>
      <c r="C14" s="1" t="s">
        <v>45</v>
      </c>
      <c r="D14" s="1">
        <v>8068</v>
      </c>
      <c r="E14" s="1" t="s">
        <v>46</v>
      </c>
      <c r="F14" s="2"/>
      <c r="G14" s="2" t="s">
        <v>18</v>
      </c>
      <c r="H14" s="4">
        <v>1290557.28</v>
      </c>
      <c r="I14" s="3">
        <v>12</v>
      </c>
      <c r="J14" s="4">
        <f t="shared" si="0"/>
        <v>19358.359199999999</v>
      </c>
    </row>
    <row r="15" spans="1:10" ht="62.25" customHeight="1">
      <c r="A15" s="1">
        <v>4</v>
      </c>
      <c r="B15" s="2" t="s">
        <v>47</v>
      </c>
      <c r="C15" s="1" t="s">
        <v>48</v>
      </c>
      <c r="D15" s="1">
        <v>2602</v>
      </c>
      <c r="E15" s="1" t="s">
        <v>59</v>
      </c>
      <c r="F15" s="2"/>
      <c r="G15" s="2" t="s">
        <v>18</v>
      </c>
      <c r="H15" s="4">
        <v>363291.24</v>
      </c>
      <c r="I15" s="3">
        <v>12</v>
      </c>
      <c r="J15" s="4">
        <f t="shared" si="0"/>
        <v>5449.3685999999998</v>
      </c>
    </row>
    <row r="16" spans="1:10" ht="51.75" customHeight="1">
      <c r="A16" s="1">
        <v>5</v>
      </c>
      <c r="B16" s="2" t="s">
        <v>51</v>
      </c>
      <c r="C16" s="1" t="s">
        <v>52</v>
      </c>
      <c r="D16" s="1">
        <v>2712</v>
      </c>
      <c r="E16" s="1" t="s">
        <v>50</v>
      </c>
      <c r="F16" s="2"/>
      <c r="G16" s="2" t="s">
        <v>18</v>
      </c>
      <c r="H16" s="4">
        <v>378649.44</v>
      </c>
      <c r="I16" s="3">
        <v>12</v>
      </c>
      <c r="J16" s="4">
        <f t="shared" si="0"/>
        <v>5679.7415999999994</v>
      </c>
    </row>
    <row r="17" spans="1:10" ht="54.75" customHeight="1">
      <c r="A17" s="1">
        <v>6</v>
      </c>
      <c r="B17" s="2" t="s">
        <v>53</v>
      </c>
      <c r="C17" s="1" t="s">
        <v>54</v>
      </c>
      <c r="D17" s="1">
        <v>4484</v>
      </c>
      <c r="E17" s="6">
        <v>43327</v>
      </c>
      <c r="F17" s="2"/>
      <c r="G17" s="2" t="s">
        <v>18</v>
      </c>
      <c r="H17" s="4">
        <v>334820.28000000003</v>
      </c>
      <c r="I17" s="3">
        <v>12</v>
      </c>
      <c r="J17" s="4">
        <f t="shared" si="0"/>
        <v>5022.3042000000005</v>
      </c>
    </row>
    <row r="18" spans="1:10" ht="51" customHeight="1">
      <c r="A18" s="13">
        <v>7</v>
      </c>
      <c r="B18" s="14" t="s">
        <v>55</v>
      </c>
      <c r="C18" s="13" t="s">
        <v>56</v>
      </c>
      <c r="D18" s="13">
        <v>954</v>
      </c>
      <c r="E18" s="15">
        <v>43327</v>
      </c>
      <c r="F18" s="14"/>
      <c r="G18" s="14" t="s">
        <v>18</v>
      </c>
      <c r="H18" s="16">
        <v>133197.48000000001</v>
      </c>
      <c r="I18" s="17">
        <v>12</v>
      </c>
      <c r="J18" s="16">
        <f t="shared" si="0"/>
        <v>1997.9622000000002</v>
      </c>
    </row>
    <row r="19" spans="1:10" ht="54.75" customHeight="1">
      <c r="A19" s="1">
        <v>8</v>
      </c>
      <c r="B19" s="2" t="s">
        <v>57</v>
      </c>
      <c r="C19" s="1" t="s">
        <v>58</v>
      </c>
      <c r="D19" s="1">
        <v>6842</v>
      </c>
      <c r="E19" s="6">
        <v>43327</v>
      </c>
      <c r="F19" s="2"/>
      <c r="G19" s="2" t="s">
        <v>18</v>
      </c>
      <c r="H19" s="4">
        <v>510892.14</v>
      </c>
      <c r="I19" s="3">
        <v>12</v>
      </c>
      <c r="J19" s="4">
        <f t="shared" si="0"/>
        <v>7663.3820999999998</v>
      </c>
    </row>
    <row r="20" spans="1:10" ht="51" customHeight="1">
      <c r="A20" s="13">
        <v>9</v>
      </c>
      <c r="B20" s="14" t="s">
        <v>61</v>
      </c>
      <c r="C20" s="13" t="s">
        <v>62</v>
      </c>
      <c r="D20" s="13">
        <v>1163</v>
      </c>
      <c r="E20" s="15">
        <v>43665</v>
      </c>
      <c r="F20" s="14"/>
      <c r="G20" s="14" t="s">
        <v>18</v>
      </c>
      <c r="H20" s="16">
        <v>1</v>
      </c>
      <c r="I20" s="17">
        <v>5</v>
      </c>
      <c r="J20" s="16">
        <f t="shared" ref="J20:J30" si="1">H20*1.5%/12*I20</f>
        <v>6.2500000000000003E-3</v>
      </c>
    </row>
    <row r="21" spans="1:10" ht="50.25" customHeight="1">
      <c r="A21" s="13">
        <v>10</v>
      </c>
      <c r="B21" s="14" t="s">
        <v>63</v>
      </c>
      <c r="C21" s="13" t="s">
        <v>64</v>
      </c>
      <c r="D21" s="13">
        <v>1410</v>
      </c>
      <c r="E21" s="15">
        <v>43676</v>
      </c>
      <c r="F21" s="14"/>
      <c r="G21" s="14" t="s">
        <v>18</v>
      </c>
      <c r="H21" s="16">
        <v>1</v>
      </c>
      <c r="I21" s="17">
        <v>5</v>
      </c>
      <c r="J21" s="16">
        <f t="shared" si="1"/>
        <v>6.2500000000000003E-3</v>
      </c>
    </row>
    <row r="22" spans="1:10" ht="63.75">
      <c r="A22" s="13">
        <v>11</v>
      </c>
      <c r="B22" s="14" t="s">
        <v>65</v>
      </c>
      <c r="C22" s="13" t="s">
        <v>66</v>
      </c>
      <c r="D22" s="13">
        <v>5471</v>
      </c>
      <c r="E22" s="15">
        <v>43676</v>
      </c>
      <c r="F22" s="14"/>
      <c r="G22" s="14" t="s">
        <v>18</v>
      </c>
      <c r="H22" s="16">
        <v>1</v>
      </c>
      <c r="I22" s="17">
        <v>5</v>
      </c>
      <c r="J22" s="16">
        <f t="shared" si="1"/>
        <v>6.2500000000000003E-3</v>
      </c>
    </row>
    <row r="23" spans="1:10" ht="55.5" customHeight="1">
      <c r="A23" s="13">
        <v>12</v>
      </c>
      <c r="B23" s="14" t="s">
        <v>67</v>
      </c>
      <c r="C23" s="13" t="s">
        <v>68</v>
      </c>
      <c r="D23" s="13">
        <v>5703</v>
      </c>
      <c r="E23" s="15">
        <v>43676</v>
      </c>
      <c r="F23" s="14"/>
      <c r="G23" s="14" t="s">
        <v>18</v>
      </c>
      <c r="H23" s="16">
        <v>1</v>
      </c>
      <c r="I23" s="17">
        <v>5</v>
      </c>
      <c r="J23" s="16">
        <f t="shared" si="1"/>
        <v>6.2500000000000003E-3</v>
      </c>
    </row>
    <row r="24" spans="1:10" ht="63.75">
      <c r="A24" s="13">
        <v>13</v>
      </c>
      <c r="B24" s="14" t="s">
        <v>69</v>
      </c>
      <c r="C24" s="13" t="s">
        <v>70</v>
      </c>
      <c r="D24" s="13">
        <v>7600</v>
      </c>
      <c r="E24" s="15">
        <v>43676</v>
      </c>
      <c r="F24" s="14"/>
      <c r="G24" s="14" t="s">
        <v>18</v>
      </c>
      <c r="H24" s="16">
        <v>1</v>
      </c>
      <c r="I24" s="17">
        <v>5</v>
      </c>
      <c r="J24" s="16">
        <f t="shared" si="1"/>
        <v>6.2500000000000003E-3</v>
      </c>
    </row>
    <row r="25" spans="1:10" ht="57.75" customHeight="1">
      <c r="A25" s="13">
        <v>14</v>
      </c>
      <c r="B25" s="14" t="s">
        <v>71</v>
      </c>
      <c r="C25" s="13" t="s">
        <v>72</v>
      </c>
      <c r="D25" s="13">
        <v>1553</v>
      </c>
      <c r="E25" s="15">
        <v>43676</v>
      </c>
      <c r="F25" s="14"/>
      <c r="G25" s="14" t="s">
        <v>18</v>
      </c>
      <c r="H25" s="16">
        <v>1</v>
      </c>
      <c r="I25" s="17">
        <v>5</v>
      </c>
      <c r="J25" s="16">
        <f t="shared" si="1"/>
        <v>6.2500000000000003E-3</v>
      </c>
    </row>
    <row r="26" spans="1:10" ht="58.5" customHeight="1">
      <c r="A26" s="13">
        <v>15</v>
      </c>
      <c r="B26" s="14" t="s">
        <v>73</v>
      </c>
      <c r="C26" s="13" t="s">
        <v>74</v>
      </c>
      <c r="D26" s="13">
        <v>3924</v>
      </c>
      <c r="E26" s="15">
        <v>43676</v>
      </c>
      <c r="F26" s="14"/>
      <c r="G26" s="14" t="s">
        <v>18</v>
      </c>
      <c r="H26" s="16">
        <v>1</v>
      </c>
      <c r="I26" s="17">
        <v>5</v>
      </c>
      <c r="J26" s="16">
        <f t="shared" si="1"/>
        <v>6.2500000000000003E-3</v>
      </c>
    </row>
    <row r="27" spans="1:10" ht="54.75" customHeight="1">
      <c r="A27" s="13">
        <v>16</v>
      </c>
      <c r="B27" s="14" t="s">
        <v>75</v>
      </c>
      <c r="C27" s="13" t="s">
        <v>76</v>
      </c>
      <c r="D27" s="13">
        <v>6039</v>
      </c>
      <c r="E27" s="15">
        <v>43704</v>
      </c>
      <c r="F27" s="14"/>
      <c r="G27" s="14" t="s">
        <v>18</v>
      </c>
      <c r="H27" s="16">
        <v>1</v>
      </c>
      <c r="I27" s="17">
        <v>4</v>
      </c>
      <c r="J27" s="16">
        <f t="shared" si="1"/>
        <v>5.0000000000000001E-3</v>
      </c>
    </row>
    <row r="28" spans="1:10" ht="63.75">
      <c r="A28" s="13">
        <v>17</v>
      </c>
      <c r="B28" s="14" t="s">
        <v>77</v>
      </c>
      <c r="C28" s="13" t="s">
        <v>78</v>
      </c>
      <c r="D28" s="13">
        <v>3084</v>
      </c>
      <c r="E28" s="15">
        <v>43676</v>
      </c>
      <c r="F28" s="14"/>
      <c r="G28" s="14" t="s">
        <v>18</v>
      </c>
      <c r="H28" s="16">
        <v>1</v>
      </c>
      <c r="I28" s="17">
        <v>5</v>
      </c>
      <c r="J28" s="16">
        <f t="shared" si="1"/>
        <v>6.2500000000000003E-3</v>
      </c>
    </row>
    <row r="29" spans="1:10" ht="57" customHeight="1">
      <c r="A29" s="13">
        <v>18</v>
      </c>
      <c r="B29" s="14" t="s">
        <v>79</v>
      </c>
      <c r="C29" s="13" t="s">
        <v>80</v>
      </c>
      <c r="D29" s="13">
        <v>572</v>
      </c>
      <c r="E29" s="15">
        <v>43671</v>
      </c>
      <c r="F29" s="14"/>
      <c r="G29" s="14" t="s">
        <v>18</v>
      </c>
      <c r="H29" s="16">
        <v>1</v>
      </c>
      <c r="I29" s="17">
        <v>5</v>
      </c>
      <c r="J29" s="16">
        <f t="shared" si="1"/>
        <v>6.2500000000000003E-3</v>
      </c>
    </row>
    <row r="30" spans="1:10" ht="51" customHeight="1">
      <c r="A30" s="13">
        <v>19</v>
      </c>
      <c r="B30" s="14" t="s">
        <v>81</v>
      </c>
      <c r="C30" s="13" t="s">
        <v>82</v>
      </c>
      <c r="D30" s="13">
        <v>1212</v>
      </c>
      <c r="E30" s="15">
        <v>43671</v>
      </c>
      <c r="F30" s="14"/>
      <c r="G30" s="14" t="s">
        <v>18</v>
      </c>
      <c r="H30" s="16">
        <v>1</v>
      </c>
      <c r="I30" s="17">
        <v>5</v>
      </c>
      <c r="J30" s="16">
        <f t="shared" si="1"/>
        <v>6.2500000000000003E-3</v>
      </c>
    </row>
    <row r="31" spans="1:10" ht="63.75">
      <c r="A31" s="13">
        <v>20</v>
      </c>
      <c r="B31" s="14" t="s">
        <v>83</v>
      </c>
      <c r="C31" s="13" t="s">
        <v>84</v>
      </c>
      <c r="D31" s="13">
        <v>1704</v>
      </c>
      <c r="E31" s="15">
        <v>43671</v>
      </c>
      <c r="F31" s="14"/>
      <c r="G31" s="14" t="s">
        <v>18</v>
      </c>
      <c r="H31" s="16">
        <v>1</v>
      </c>
      <c r="I31" s="17">
        <v>5</v>
      </c>
      <c r="J31" s="16">
        <f t="shared" ref="J31:J46" si="2">H31*1.5%/12*6</f>
        <v>7.4999999999999997E-3</v>
      </c>
    </row>
    <row r="32" spans="1:10" ht="63.75">
      <c r="A32" s="13">
        <v>21</v>
      </c>
      <c r="B32" s="14" t="s">
        <v>85</v>
      </c>
      <c r="C32" s="13" t="s">
        <v>86</v>
      </c>
      <c r="D32" s="13">
        <v>6579</v>
      </c>
      <c r="E32" s="15">
        <v>43676</v>
      </c>
      <c r="F32" s="14"/>
      <c r="G32" s="14" t="s">
        <v>18</v>
      </c>
      <c r="H32" s="16">
        <v>1</v>
      </c>
      <c r="I32" s="17">
        <v>5</v>
      </c>
      <c r="J32" s="16">
        <f t="shared" si="2"/>
        <v>7.4999999999999997E-3</v>
      </c>
    </row>
    <row r="33" spans="1:10" ht="63.75">
      <c r="A33" s="13">
        <v>22</v>
      </c>
      <c r="B33" s="14" t="s">
        <v>87</v>
      </c>
      <c r="C33" s="13" t="s">
        <v>88</v>
      </c>
      <c r="D33" s="13">
        <v>3641</v>
      </c>
      <c r="E33" s="15">
        <v>43676</v>
      </c>
      <c r="F33" s="14"/>
      <c r="G33" s="14" t="s">
        <v>18</v>
      </c>
      <c r="H33" s="16">
        <v>1</v>
      </c>
      <c r="I33" s="17">
        <v>5</v>
      </c>
      <c r="J33" s="16">
        <f t="shared" si="2"/>
        <v>7.4999999999999997E-3</v>
      </c>
    </row>
    <row r="34" spans="1:10" ht="63.75">
      <c r="A34" s="13">
        <v>23</v>
      </c>
      <c r="B34" s="14" t="s">
        <v>89</v>
      </c>
      <c r="C34" s="18" t="s">
        <v>90</v>
      </c>
      <c r="D34" s="13">
        <v>1286</v>
      </c>
      <c r="E34" s="15">
        <v>43676</v>
      </c>
      <c r="F34" s="14"/>
      <c r="G34" s="14" t="s">
        <v>18</v>
      </c>
      <c r="H34" s="16">
        <v>1</v>
      </c>
      <c r="I34" s="17">
        <v>5</v>
      </c>
      <c r="J34" s="16">
        <f t="shared" si="2"/>
        <v>7.4999999999999997E-3</v>
      </c>
    </row>
    <row r="35" spans="1:10" ht="63.75">
      <c r="A35" s="13">
        <v>24</v>
      </c>
      <c r="B35" s="14" t="s">
        <v>91</v>
      </c>
      <c r="C35" s="13" t="s">
        <v>92</v>
      </c>
      <c r="D35" s="13">
        <v>1197</v>
      </c>
      <c r="E35" s="15">
        <v>43671</v>
      </c>
      <c r="F35" s="14"/>
      <c r="G35" s="14" t="s">
        <v>18</v>
      </c>
      <c r="H35" s="16">
        <v>1</v>
      </c>
      <c r="I35" s="17">
        <v>5</v>
      </c>
      <c r="J35" s="16">
        <f t="shared" si="2"/>
        <v>7.4999999999999997E-3</v>
      </c>
    </row>
    <row r="36" spans="1:10" ht="63.75">
      <c r="A36" s="13">
        <v>25</v>
      </c>
      <c r="B36" s="14" t="s">
        <v>93</v>
      </c>
      <c r="C36" s="13" t="s">
        <v>94</v>
      </c>
      <c r="D36" s="13">
        <v>2595</v>
      </c>
      <c r="E36" s="15">
        <v>43676</v>
      </c>
      <c r="F36" s="14"/>
      <c r="G36" s="14" t="s">
        <v>18</v>
      </c>
      <c r="H36" s="16">
        <v>1</v>
      </c>
      <c r="I36" s="17">
        <v>5</v>
      </c>
      <c r="J36" s="16">
        <f t="shared" si="2"/>
        <v>7.4999999999999997E-3</v>
      </c>
    </row>
    <row r="37" spans="1:10" ht="63.75">
      <c r="A37" s="13">
        <v>26</v>
      </c>
      <c r="B37" s="14" t="s">
        <v>95</v>
      </c>
      <c r="C37" s="13" t="s">
        <v>96</v>
      </c>
      <c r="D37" s="13">
        <v>2042</v>
      </c>
      <c r="E37" s="15">
        <v>43671</v>
      </c>
      <c r="F37" s="14"/>
      <c r="G37" s="14" t="s">
        <v>18</v>
      </c>
      <c r="H37" s="16">
        <v>1</v>
      </c>
      <c r="I37" s="17">
        <v>5</v>
      </c>
      <c r="J37" s="16">
        <f t="shared" si="2"/>
        <v>7.4999999999999997E-3</v>
      </c>
    </row>
    <row r="38" spans="1:10" ht="63.75">
      <c r="A38" s="13">
        <v>27</v>
      </c>
      <c r="B38" s="14" t="s">
        <v>97</v>
      </c>
      <c r="C38" s="13" t="s">
        <v>98</v>
      </c>
      <c r="D38" s="13">
        <v>2615</v>
      </c>
      <c r="E38" s="15">
        <v>43671</v>
      </c>
      <c r="F38" s="14"/>
      <c r="G38" s="14" t="s">
        <v>18</v>
      </c>
      <c r="H38" s="16">
        <v>1</v>
      </c>
      <c r="I38" s="17">
        <v>5</v>
      </c>
      <c r="J38" s="16">
        <f t="shared" si="2"/>
        <v>7.4999999999999997E-3</v>
      </c>
    </row>
    <row r="39" spans="1:10" ht="63.75">
      <c r="A39" s="13">
        <v>28</v>
      </c>
      <c r="B39" s="14" t="s">
        <v>99</v>
      </c>
      <c r="C39" s="13" t="s">
        <v>100</v>
      </c>
      <c r="D39" s="13">
        <v>2856</v>
      </c>
      <c r="E39" s="15">
        <v>43704</v>
      </c>
      <c r="F39" s="14"/>
      <c r="G39" s="14" t="s">
        <v>18</v>
      </c>
      <c r="H39" s="16">
        <v>1</v>
      </c>
      <c r="I39" s="17">
        <v>4</v>
      </c>
      <c r="J39" s="16">
        <f t="shared" si="2"/>
        <v>7.4999999999999997E-3</v>
      </c>
    </row>
    <row r="40" spans="1:10" ht="63.75">
      <c r="A40" s="13">
        <v>29</v>
      </c>
      <c r="B40" s="14" t="s">
        <v>101</v>
      </c>
      <c r="C40" s="13" t="s">
        <v>102</v>
      </c>
      <c r="D40" s="13">
        <v>2845</v>
      </c>
      <c r="E40" s="15">
        <v>43672</v>
      </c>
      <c r="F40" s="14"/>
      <c r="G40" s="14" t="s">
        <v>18</v>
      </c>
      <c r="H40" s="16">
        <v>1</v>
      </c>
      <c r="I40" s="17">
        <v>5</v>
      </c>
      <c r="J40" s="16">
        <f t="shared" si="2"/>
        <v>7.4999999999999997E-3</v>
      </c>
    </row>
    <row r="41" spans="1:10" ht="63.75">
      <c r="A41" s="13">
        <v>30</v>
      </c>
      <c r="B41" s="14" t="s">
        <v>103</v>
      </c>
      <c r="C41" s="13" t="s">
        <v>104</v>
      </c>
      <c r="D41" s="13">
        <v>1287</v>
      </c>
      <c r="E41" s="15">
        <v>43671</v>
      </c>
      <c r="F41" s="14"/>
      <c r="G41" s="14" t="s">
        <v>18</v>
      </c>
      <c r="H41" s="16">
        <v>1</v>
      </c>
      <c r="I41" s="17">
        <v>5</v>
      </c>
      <c r="J41" s="16">
        <f t="shared" si="2"/>
        <v>7.4999999999999997E-3</v>
      </c>
    </row>
    <row r="42" spans="1:10" ht="63.75">
      <c r="A42" s="13">
        <v>31</v>
      </c>
      <c r="B42" s="14" t="s">
        <v>105</v>
      </c>
      <c r="C42" s="13" t="s">
        <v>106</v>
      </c>
      <c r="D42" s="13">
        <v>3369</v>
      </c>
      <c r="E42" s="15">
        <v>43672</v>
      </c>
      <c r="F42" s="14"/>
      <c r="G42" s="14" t="s">
        <v>18</v>
      </c>
      <c r="H42" s="16">
        <v>1</v>
      </c>
      <c r="I42" s="17">
        <v>5</v>
      </c>
      <c r="J42" s="16">
        <f t="shared" si="2"/>
        <v>7.4999999999999997E-3</v>
      </c>
    </row>
    <row r="43" spans="1:10" ht="63.75">
      <c r="A43" s="13">
        <v>32</v>
      </c>
      <c r="B43" s="14" t="s">
        <v>107</v>
      </c>
      <c r="C43" s="13" t="s">
        <v>108</v>
      </c>
      <c r="D43" s="13">
        <v>2813</v>
      </c>
      <c r="E43" s="15">
        <v>43704</v>
      </c>
      <c r="F43" s="14"/>
      <c r="G43" s="14" t="s">
        <v>18</v>
      </c>
      <c r="H43" s="16">
        <v>1</v>
      </c>
      <c r="I43" s="17">
        <v>4</v>
      </c>
      <c r="J43" s="16">
        <f t="shared" si="2"/>
        <v>7.4999999999999997E-3</v>
      </c>
    </row>
    <row r="44" spans="1:10" ht="63.75">
      <c r="A44" s="13">
        <v>33</v>
      </c>
      <c r="B44" s="14" t="s">
        <v>109</v>
      </c>
      <c r="C44" s="13" t="s">
        <v>110</v>
      </c>
      <c r="D44" s="13">
        <v>1410</v>
      </c>
      <c r="E44" s="15">
        <v>43704</v>
      </c>
      <c r="F44" s="14"/>
      <c r="G44" s="14" t="s">
        <v>18</v>
      </c>
      <c r="H44" s="16">
        <v>1</v>
      </c>
      <c r="I44" s="17">
        <v>4</v>
      </c>
      <c r="J44" s="16">
        <f t="shared" si="2"/>
        <v>7.4999999999999997E-3</v>
      </c>
    </row>
    <row r="45" spans="1:10" ht="63.75">
      <c r="A45" s="13">
        <v>34</v>
      </c>
      <c r="B45" s="14" t="s">
        <v>111</v>
      </c>
      <c r="C45" s="13" t="s">
        <v>112</v>
      </c>
      <c r="D45" s="13">
        <v>2611</v>
      </c>
      <c r="E45" s="15">
        <v>43672</v>
      </c>
      <c r="F45" s="14"/>
      <c r="G45" s="14" t="s">
        <v>18</v>
      </c>
      <c r="H45" s="16">
        <v>1</v>
      </c>
      <c r="I45" s="17">
        <v>5</v>
      </c>
      <c r="J45" s="16">
        <f t="shared" si="2"/>
        <v>7.4999999999999997E-3</v>
      </c>
    </row>
    <row r="46" spans="1:10" ht="63.75">
      <c r="A46" s="13">
        <v>35</v>
      </c>
      <c r="B46" s="14" t="s">
        <v>113</v>
      </c>
      <c r="C46" s="18" t="s">
        <v>114</v>
      </c>
      <c r="D46" s="13">
        <v>4330</v>
      </c>
      <c r="E46" s="15">
        <v>43704</v>
      </c>
      <c r="F46" s="14"/>
      <c r="G46" s="14" t="s">
        <v>18</v>
      </c>
      <c r="H46" s="16">
        <v>1</v>
      </c>
      <c r="I46" s="17">
        <v>4</v>
      </c>
      <c r="J46" s="16">
        <f t="shared" si="2"/>
        <v>7.4999999999999997E-3</v>
      </c>
    </row>
    <row r="47" spans="1:10" ht="63.75">
      <c r="A47" s="13">
        <v>36</v>
      </c>
      <c r="B47" s="14" t="s">
        <v>115</v>
      </c>
      <c r="C47" s="18" t="s">
        <v>116</v>
      </c>
      <c r="D47" s="13">
        <v>49156</v>
      </c>
      <c r="E47" s="15">
        <v>43249</v>
      </c>
      <c r="F47" s="14"/>
      <c r="G47" s="14" t="s">
        <v>18</v>
      </c>
      <c r="H47" s="16">
        <v>7843822.9199999999</v>
      </c>
      <c r="I47" s="17">
        <v>12</v>
      </c>
      <c r="J47" s="16">
        <f>H47*1.5%</f>
        <v>117657.34379999999</v>
      </c>
    </row>
    <row r="48" spans="1:10" ht="50.25" customHeight="1">
      <c r="A48" s="13">
        <v>37</v>
      </c>
      <c r="B48" s="14" t="s">
        <v>117</v>
      </c>
      <c r="C48" s="18" t="s">
        <v>118</v>
      </c>
      <c r="D48" s="13">
        <v>636</v>
      </c>
      <c r="E48" s="15">
        <v>43704</v>
      </c>
      <c r="F48" s="14"/>
      <c r="G48" s="14" t="s">
        <v>18</v>
      </c>
      <c r="H48" s="16">
        <v>88798.32</v>
      </c>
      <c r="I48" s="17">
        <v>4</v>
      </c>
      <c r="J48" s="16">
        <f>H48*1.5%/12*I48</f>
        <v>443.99160000000001</v>
      </c>
    </row>
    <row r="49" spans="1:10" ht="63.75">
      <c r="A49" s="1">
        <v>38</v>
      </c>
      <c r="B49" s="14" t="s">
        <v>117</v>
      </c>
      <c r="C49" s="1" t="s">
        <v>120</v>
      </c>
      <c r="D49" s="1">
        <v>10811</v>
      </c>
      <c r="E49" s="6">
        <v>43820</v>
      </c>
      <c r="F49" s="2"/>
      <c r="G49" s="14" t="s">
        <v>18</v>
      </c>
      <c r="H49" s="4">
        <v>1</v>
      </c>
      <c r="I49" s="3">
        <v>0</v>
      </c>
      <c r="J49" s="4">
        <v>0</v>
      </c>
    </row>
    <row r="50" spans="1:10" ht="18.75" customHeight="1">
      <c r="A50" s="1"/>
      <c r="B50" s="2"/>
      <c r="C50" s="1"/>
      <c r="D50" s="1"/>
      <c r="E50" s="6"/>
      <c r="F50" s="2"/>
      <c r="G50" s="2"/>
      <c r="H50" s="4"/>
      <c r="I50" s="3"/>
      <c r="J50" s="4"/>
    </row>
    <row r="51" spans="1:10" ht="19.5" customHeight="1">
      <c r="A51" s="1"/>
      <c r="B51" s="2"/>
      <c r="C51" s="1"/>
      <c r="D51" s="1"/>
      <c r="E51" s="6"/>
      <c r="F51" s="2"/>
      <c r="G51" s="2"/>
      <c r="H51" s="4">
        <f>H12+H13+H14+H15+H16+H17+H18+H19+H20+H21+H22+H23+H24+H25+H26+H27+H28+H29+H30+H31+H32+H34+H35+H36+H37+H38+H39+H40+H41+H43+H44+H45+H46+H47+H48</f>
        <v>15469741.73</v>
      </c>
      <c r="I51" s="3"/>
      <c r="J51" s="4"/>
    </row>
    <row r="52" spans="1:10">
      <c r="A52" s="1"/>
      <c r="B52" s="1" t="s">
        <v>19</v>
      </c>
      <c r="C52" s="1"/>
      <c r="D52" s="1"/>
      <c r="E52" s="1"/>
      <c r="F52" s="1"/>
      <c r="G52" s="1"/>
      <c r="H52" s="1"/>
      <c r="I52" s="1"/>
      <c r="J52" s="5">
        <f>SUM(J12:J51)</f>
        <v>231157.95525000017</v>
      </c>
    </row>
  </sheetData>
  <mergeCells count="1">
    <mergeCell ref="A9:J9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48"/>
  <sheetViews>
    <sheetView topLeftCell="A37" zoomScaleNormal="100" workbookViewId="0">
      <selection activeCell="H47" sqref="H47"/>
    </sheetView>
  </sheetViews>
  <sheetFormatPr defaultRowHeight="12.75"/>
  <cols>
    <col min="1" max="1" width="5.42578125" customWidth="1"/>
    <col min="2" max="2" width="32.42578125" customWidth="1"/>
    <col min="3" max="3" width="19" customWidth="1"/>
    <col min="5" max="5" width="13" customWidth="1"/>
    <col min="6" max="6" width="10.85546875" customWidth="1"/>
    <col min="7" max="7" width="16.5703125" customWidth="1"/>
    <col min="8" max="8" width="11.85546875" customWidth="1"/>
    <col min="9" max="9" width="12.7109375" customWidth="1"/>
    <col min="10" max="10" width="12.140625" customWidth="1"/>
  </cols>
  <sheetData>
    <row r="2" spans="1:10">
      <c r="A2" s="177" t="s">
        <v>125</v>
      </c>
      <c r="B2" s="177"/>
      <c r="C2" s="177"/>
      <c r="D2" s="177"/>
      <c r="E2" s="177"/>
      <c r="F2" s="177"/>
      <c r="G2" s="177"/>
      <c r="H2" s="177"/>
      <c r="I2" s="177"/>
      <c r="J2" s="177"/>
    </row>
    <row r="4" spans="1:10" ht="63.75">
      <c r="A4" s="1" t="s">
        <v>1</v>
      </c>
      <c r="B4" s="1" t="s">
        <v>2</v>
      </c>
      <c r="C4" s="1" t="s">
        <v>3</v>
      </c>
      <c r="D4" s="2" t="s">
        <v>20</v>
      </c>
      <c r="E4" s="1" t="s">
        <v>4</v>
      </c>
      <c r="F4" s="1" t="s">
        <v>7</v>
      </c>
      <c r="G4" s="1" t="s">
        <v>40</v>
      </c>
      <c r="H4" s="2" t="s">
        <v>21</v>
      </c>
      <c r="I4" s="2" t="s">
        <v>35</v>
      </c>
      <c r="J4" s="2" t="s">
        <v>22</v>
      </c>
    </row>
    <row r="5" spans="1:10" ht="36" customHeight="1">
      <c r="A5" s="13">
        <v>1</v>
      </c>
      <c r="B5" s="14" t="s">
        <v>16</v>
      </c>
      <c r="C5" s="13" t="s">
        <v>17</v>
      </c>
      <c r="D5" s="13">
        <v>849</v>
      </c>
      <c r="E5" s="13" t="s">
        <v>49</v>
      </c>
      <c r="F5" s="13"/>
      <c r="G5" s="14" t="s">
        <v>18</v>
      </c>
      <c r="H5" s="20">
        <v>539564.97</v>
      </c>
      <c r="I5" s="17">
        <v>12</v>
      </c>
      <c r="J5" s="16">
        <v>8093.47</v>
      </c>
    </row>
    <row r="6" spans="1:10" ht="50.25" customHeight="1">
      <c r="A6" s="13">
        <v>2</v>
      </c>
      <c r="B6" s="14" t="s">
        <v>38</v>
      </c>
      <c r="C6" s="13" t="s">
        <v>33</v>
      </c>
      <c r="D6" s="13">
        <v>7519</v>
      </c>
      <c r="E6" s="13" t="s">
        <v>32</v>
      </c>
      <c r="F6" s="13"/>
      <c r="G6" s="14" t="s">
        <v>18</v>
      </c>
      <c r="H6" s="13">
        <v>3986122.66</v>
      </c>
      <c r="I6" s="17">
        <v>12</v>
      </c>
      <c r="J6" s="16">
        <f t="shared" ref="J6:J12" si="0">H6*1.5%</f>
        <v>59791.839899999999</v>
      </c>
    </row>
    <row r="7" spans="1:10" ht="51" customHeight="1">
      <c r="A7" s="13">
        <v>3</v>
      </c>
      <c r="B7" s="14" t="s">
        <v>44</v>
      </c>
      <c r="C7" s="13" t="s">
        <v>45</v>
      </c>
      <c r="D7" s="13">
        <v>8068</v>
      </c>
      <c r="E7" s="13" t="s">
        <v>46</v>
      </c>
      <c r="F7" s="14"/>
      <c r="G7" s="14" t="s">
        <v>18</v>
      </c>
      <c r="H7" s="16">
        <v>1290557.28</v>
      </c>
      <c r="I7" s="17">
        <v>12</v>
      </c>
      <c r="J7" s="16">
        <f t="shared" si="0"/>
        <v>19358.359199999999</v>
      </c>
    </row>
    <row r="8" spans="1:10" ht="35.25" customHeight="1">
      <c r="A8" s="13">
        <v>4</v>
      </c>
      <c r="B8" s="14" t="s">
        <v>47</v>
      </c>
      <c r="C8" s="13" t="s">
        <v>48</v>
      </c>
      <c r="D8" s="13">
        <v>2602</v>
      </c>
      <c r="E8" s="13" t="s">
        <v>59</v>
      </c>
      <c r="F8" s="14"/>
      <c r="G8" s="14" t="s">
        <v>18</v>
      </c>
      <c r="H8" s="16">
        <v>363291.24</v>
      </c>
      <c r="I8" s="17">
        <v>12</v>
      </c>
      <c r="J8" s="16">
        <f t="shared" si="0"/>
        <v>5449.3685999999998</v>
      </c>
    </row>
    <row r="9" spans="1:10" ht="52.5" customHeight="1">
      <c r="A9" s="13">
        <v>5</v>
      </c>
      <c r="B9" s="14" t="s">
        <v>51</v>
      </c>
      <c r="C9" s="13" t="s">
        <v>52</v>
      </c>
      <c r="D9" s="13">
        <v>2712</v>
      </c>
      <c r="E9" s="13" t="s">
        <v>50</v>
      </c>
      <c r="F9" s="14"/>
      <c r="G9" s="14" t="s">
        <v>18</v>
      </c>
      <c r="H9" s="16">
        <v>378649.44</v>
      </c>
      <c r="I9" s="17">
        <v>12</v>
      </c>
      <c r="J9" s="16">
        <f t="shared" si="0"/>
        <v>5679.7415999999994</v>
      </c>
    </row>
    <row r="10" spans="1:10" ht="49.5" customHeight="1">
      <c r="A10" s="13">
        <v>6</v>
      </c>
      <c r="B10" s="14" t="s">
        <v>53</v>
      </c>
      <c r="C10" s="13" t="s">
        <v>54</v>
      </c>
      <c r="D10" s="13">
        <v>4484</v>
      </c>
      <c r="E10" s="21">
        <v>43327</v>
      </c>
      <c r="F10" s="14"/>
      <c r="G10" s="14" t="s">
        <v>18</v>
      </c>
      <c r="H10" s="16">
        <v>334820.28000000003</v>
      </c>
      <c r="I10" s="17">
        <v>12</v>
      </c>
      <c r="J10" s="16">
        <f t="shared" si="0"/>
        <v>5022.3042000000005</v>
      </c>
    </row>
    <row r="11" spans="1:10" ht="53.25" customHeight="1">
      <c r="A11" s="13">
        <v>7</v>
      </c>
      <c r="B11" s="14" t="s">
        <v>55</v>
      </c>
      <c r="C11" s="13" t="s">
        <v>121</v>
      </c>
      <c r="D11" s="13">
        <v>954</v>
      </c>
      <c r="E11" s="15">
        <v>43327</v>
      </c>
      <c r="F11" s="14"/>
      <c r="G11" s="14" t="s">
        <v>18</v>
      </c>
      <c r="H11" s="16">
        <v>133197.48000000001</v>
      </c>
      <c r="I11" s="17">
        <v>12</v>
      </c>
      <c r="J11" s="16">
        <f t="shared" si="0"/>
        <v>1997.9622000000002</v>
      </c>
    </row>
    <row r="12" spans="1:10" ht="50.25" customHeight="1">
      <c r="A12" s="13">
        <v>8</v>
      </c>
      <c r="B12" s="14" t="s">
        <v>57</v>
      </c>
      <c r="C12" s="13" t="s">
        <v>58</v>
      </c>
      <c r="D12" s="13">
        <v>6842</v>
      </c>
      <c r="E12" s="15">
        <v>43327</v>
      </c>
      <c r="F12" s="14"/>
      <c r="G12" s="14" t="s">
        <v>18</v>
      </c>
      <c r="H12" s="16">
        <v>510892.14</v>
      </c>
      <c r="I12" s="17">
        <v>12</v>
      </c>
      <c r="J12" s="16">
        <f t="shared" si="0"/>
        <v>7663.3820999999998</v>
      </c>
    </row>
    <row r="13" spans="1:10" ht="48" customHeight="1">
      <c r="A13" s="13">
        <v>9</v>
      </c>
      <c r="B13" s="14" t="s">
        <v>61</v>
      </c>
      <c r="C13" s="13" t="s">
        <v>62</v>
      </c>
      <c r="D13" s="13">
        <v>1163</v>
      </c>
      <c r="E13" s="15">
        <v>43665</v>
      </c>
      <c r="F13" s="14"/>
      <c r="G13" s="14" t="s">
        <v>18</v>
      </c>
      <c r="H13" s="16">
        <v>1</v>
      </c>
      <c r="I13" s="17">
        <v>12</v>
      </c>
      <c r="J13" s="16">
        <f t="shared" ref="J13:J23" si="1">H13*1.5%/12*I13</f>
        <v>1.4999999999999999E-2</v>
      </c>
    </row>
    <row r="14" spans="1:10" ht="55.5" customHeight="1">
      <c r="A14" s="13">
        <v>10</v>
      </c>
      <c r="B14" s="14" t="s">
        <v>63</v>
      </c>
      <c r="C14" s="13" t="s">
        <v>64</v>
      </c>
      <c r="D14" s="13">
        <v>1410</v>
      </c>
      <c r="E14" s="15">
        <v>43676</v>
      </c>
      <c r="F14" s="14"/>
      <c r="G14" s="14" t="s">
        <v>18</v>
      </c>
      <c r="H14" s="16">
        <v>1</v>
      </c>
      <c r="I14" s="17">
        <v>12</v>
      </c>
      <c r="J14" s="16">
        <f t="shared" si="1"/>
        <v>1.4999999999999999E-2</v>
      </c>
    </row>
    <row r="15" spans="1:10" ht="52.5" customHeight="1">
      <c r="A15" s="13">
        <v>11</v>
      </c>
      <c r="B15" s="14" t="s">
        <v>65</v>
      </c>
      <c r="C15" s="13" t="s">
        <v>66</v>
      </c>
      <c r="D15" s="13">
        <v>5471</v>
      </c>
      <c r="E15" s="15">
        <v>43676</v>
      </c>
      <c r="F15" s="14"/>
      <c r="G15" s="14" t="s">
        <v>18</v>
      </c>
      <c r="H15" s="16">
        <v>1</v>
      </c>
      <c r="I15" s="17">
        <v>12</v>
      </c>
      <c r="J15" s="16">
        <f t="shared" si="1"/>
        <v>1.4999999999999999E-2</v>
      </c>
    </row>
    <row r="16" spans="1:10" ht="54" customHeight="1">
      <c r="A16" s="13">
        <v>12</v>
      </c>
      <c r="B16" s="14" t="s">
        <v>67</v>
      </c>
      <c r="C16" s="13" t="s">
        <v>68</v>
      </c>
      <c r="D16" s="13">
        <v>5703</v>
      </c>
      <c r="E16" s="15">
        <v>43676</v>
      </c>
      <c r="F16" s="14"/>
      <c r="G16" s="14" t="s">
        <v>18</v>
      </c>
      <c r="H16" s="16">
        <v>1</v>
      </c>
      <c r="I16" s="17">
        <v>12</v>
      </c>
      <c r="J16" s="16">
        <f t="shared" si="1"/>
        <v>1.4999999999999999E-2</v>
      </c>
    </row>
    <row r="17" spans="1:10" ht="57.75" customHeight="1">
      <c r="A17" s="13">
        <v>13</v>
      </c>
      <c r="B17" s="14" t="s">
        <v>69</v>
      </c>
      <c r="C17" s="13" t="s">
        <v>70</v>
      </c>
      <c r="D17" s="13">
        <v>7600</v>
      </c>
      <c r="E17" s="15">
        <v>43676</v>
      </c>
      <c r="F17" s="14"/>
      <c r="G17" s="14" t="s">
        <v>18</v>
      </c>
      <c r="H17" s="16">
        <v>1</v>
      </c>
      <c r="I17" s="17">
        <v>12</v>
      </c>
      <c r="J17" s="16">
        <f t="shared" si="1"/>
        <v>1.4999999999999999E-2</v>
      </c>
    </row>
    <row r="18" spans="1:10" ht="59.25" customHeight="1">
      <c r="A18" s="13">
        <v>14</v>
      </c>
      <c r="B18" s="14" t="s">
        <v>71</v>
      </c>
      <c r="C18" s="13" t="s">
        <v>72</v>
      </c>
      <c r="D18" s="13">
        <v>1553</v>
      </c>
      <c r="E18" s="15">
        <v>43676</v>
      </c>
      <c r="F18" s="14"/>
      <c r="G18" s="14" t="s">
        <v>18</v>
      </c>
      <c r="H18" s="16">
        <v>1</v>
      </c>
      <c r="I18" s="17">
        <v>12</v>
      </c>
      <c r="J18" s="16">
        <f t="shared" si="1"/>
        <v>1.4999999999999999E-2</v>
      </c>
    </row>
    <row r="19" spans="1:10" ht="48.75" customHeight="1">
      <c r="A19" s="13">
        <v>15</v>
      </c>
      <c r="B19" s="14" t="s">
        <v>73</v>
      </c>
      <c r="C19" s="13" t="s">
        <v>74</v>
      </c>
      <c r="D19" s="13">
        <v>3924</v>
      </c>
      <c r="E19" s="15">
        <v>43676</v>
      </c>
      <c r="F19" s="14"/>
      <c r="G19" s="14" t="s">
        <v>18</v>
      </c>
      <c r="H19" s="16">
        <v>1</v>
      </c>
      <c r="I19" s="17">
        <v>12</v>
      </c>
      <c r="J19" s="16">
        <f t="shared" si="1"/>
        <v>1.4999999999999999E-2</v>
      </c>
    </row>
    <row r="20" spans="1:10" ht="61.5" customHeight="1">
      <c r="A20" s="13">
        <v>16</v>
      </c>
      <c r="B20" s="14" t="s">
        <v>75</v>
      </c>
      <c r="C20" s="13" t="s">
        <v>76</v>
      </c>
      <c r="D20" s="13">
        <v>6039</v>
      </c>
      <c r="E20" s="15">
        <v>43704</v>
      </c>
      <c r="F20" s="14"/>
      <c r="G20" s="14" t="s">
        <v>18</v>
      </c>
      <c r="H20" s="16">
        <v>1</v>
      </c>
      <c r="I20" s="17">
        <v>12</v>
      </c>
      <c r="J20" s="16">
        <f t="shared" si="1"/>
        <v>1.4999999999999999E-2</v>
      </c>
    </row>
    <row r="21" spans="1:10" ht="60" customHeight="1">
      <c r="A21" s="13">
        <v>17</v>
      </c>
      <c r="B21" s="14" t="s">
        <v>77</v>
      </c>
      <c r="C21" s="13" t="s">
        <v>78</v>
      </c>
      <c r="D21" s="13">
        <v>3084</v>
      </c>
      <c r="E21" s="15">
        <v>43676</v>
      </c>
      <c r="F21" s="14"/>
      <c r="G21" s="14" t="s">
        <v>18</v>
      </c>
      <c r="H21" s="16">
        <v>1</v>
      </c>
      <c r="I21" s="17">
        <v>12</v>
      </c>
      <c r="J21" s="16">
        <f t="shared" si="1"/>
        <v>1.4999999999999999E-2</v>
      </c>
    </row>
    <row r="22" spans="1:10" ht="63.75" customHeight="1">
      <c r="A22" s="13">
        <v>18</v>
      </c>
      <c r="B22" s="14" t="s">
        <v>79</v>
      </c>
      <c r="C22" s="13" t="s">
        <v>80</v>
      </c>
      <c r="D22" s="13">
        <v>572</v>
      </c>
      <c r="E22" s="15">
        <v>43671</v>
      </c>
      <c r="F22" s="14"/>
      <c r="G22" s="14" t="s">
        <v>18</v>
      </c>
      <c r="H22" s="16">
        <v>1</v>
      </c>
      <c r="I22" s="17">
        <v>12</v>
      </c>
      <c r="J22" s="16">
        <f t="shared" si="1"/>
        <v>1.4999999999999999E-2</v>
      </c>
    </row>
    <row r="23" spans="1:10" ht="54.75" customHeight="1">
      <c r="A23" s="13">
        <v>19</v>
      </c>
      <c r="B23" s="14" t="s">
        <v>81</v>
      </c>
      <c r="C23" s="13" t="s">
        <v>82</v>
      </c>
      <c r="D23" s="13">
        <v>1212</v>
      </c>
      <c r="E23" s="15">
        <v>43671</v>
      </c>
      <c r="F23" s="14"/>
      <c r="G23" s="14" t="s">
        <v>18</v>
      </c>
      <c r="H23" s="16">
        <v>1</v>
      </c>
      <c r="I23" s="17">
        <v>12</v>
      </c>
      <c r="J23" s="16">
        <f t="shared" si="1"/>
        <v>1.4999999999999999E-2</v>
      </c>
    </row>
    <row r="24" spans="1:10" ht="55.5" customHeight="1">
      <c r="A24" s="13">
        <v>20</v>
      </c>
      <c r="B24" s="14" t="s">
        <v>83</v>
      </c>
      <c r="C24" s="13" t="s">
        <v>84</v>
      </c>
      <c r="D24" s="13">
        <v>1704</v>
      </c>
      <c r="E24" s="15">
        <v>43671</v>
      </c>
      <c r="F24" s="14"/>
      <c r="G24" s="14" t="s">
        <v>18</v>
      </c>
      <c r="H24" s="16">
        <v>1</v>
      </c>
      <c r="I24" s="17">
        <v>12</v>
      </c>
      <c r="J24" s="16">
        <f t="shared" ref="J24:J39" si="2">H24*1.5%/12*6</f>
        <v>7.4999999999999997E-3</v>
      </c>
    </row>
    <row r="25" spans="1:10" ht="63" customHeight="1">
      <c r="A25" s="13">
        <v>21</v>
      </c>
      <c r="B25" s="14" t="s">
        <v>85</v>
      </c>
      <c r="C25" s="13" t="s">
        <v>86</v>
      </c>
      <c r="D25" s="13">
        <v>6579</v>
      </c>
      <c r="E25" s="15">
        <v>43676</v>
      </c>
      <c r="F25" s="14"/>
      <c r="G25" s="14" t="s">
        <v>18</v>
      </c>
      <c r="H25" s="16">
        <v>1</v>
      </c>
      <c r="I25" s="17">
        <v>12</v>
      </c>
      <c r="J25" s="16">
        <f t="shared" si="2"/>
        <v>7.4999999999999997E-3</v>
      </c>
    </row>
    <row r="26" spans="1:10" ht="63" customHeight="1">
      <c r="A26" s="13">
        <v>22</v>
      </c>
      <c r="B26" s="14" t="s">
        <v>87</v>
      </c>
      <c r="C26" s="13" t="s">
        <v>88</v>
      </c>
      <c r="D26" s="13">
        <v>3641</v>
      </c>
      <c r="E26" s="15">
        <v>43676</v>
      </c>
      <c r="F26" s="14"/>
      <c r="G26" s="14" t="s">
        <v>18</v>
      </c>
      <c r="H26" s="16">
        <v>1</v>
      </c>
      <c r="I26" s="17">
        <v>12</v>
      </c>
      <c r="J26" s="16">
        <f t="shared" si="2"/>
        <v>7.4999999999999997E-3</v>
      </c>
    </row>
    <row r="27" spans="1:10" ht="52.5" customHeight="1">
      <c r="A27" s="13">
        <v>23</v>
      </c>
      <c r="B27" s="14" t="s">
        <v>89</v>
      </c>
      <c r="C27" s="18" t="s">
        <v>90</v>
      </c>
      <c r="D27" s="13">
        <v>1286</v>
      </c>
      <c r="E27" s="15">
        <v>43676</v>
      </c>
      <c r="F27" s="14"/>
      <c r="G27" s="14" t="s">
        <v>18</v>
      </c>
      <c r="H27" s="16">
        <v>1</v>
      </c>
      <c r="I27" s="17">
        <v>12</v>
      </c>
      <c r="J27" s="16">
        <f t="shared" si="2"/>
        <v>7.4999999999999997E-3</v>
      </c>
    </row>
    <row r="28" spans="1:10" ht="54.75" customHeight="1">
      <c r="A28" s="13">
        <v>24</v>
      </c>
      <c r="B28" s="14" t="s">
        <v>91</v>
      </c>
      <c r="C28" s="13" t="s">
        <v>92</v>
      </c>
      <c r="D28" s="13">
        <v>1197</v>
      </c>
      <c r="E28" s="15">
        <v>43671</v>
      </c>
      <c r="F28" s="14"/>
      <c r="G28" s="14" t="s">
        <v>18</v>
      </c>
      <c r="H28" s="16">
        <v>1</v>
      </c>
      <c r="I28" s="17">
        <v>12</v>
      </c>
      <c r="J28" s="16">
        <f t="shared" si="2"/>
        <v>7.4999999999999997E-3</v>
      </c>
    </row>
    <row r="29" spans="1:10" ht="51" customHeight="1">
      <c r="A29" s="13">
        <v>25</v>
      </c>
      <c r="B29" s="14" t="s">
        <v>93</v>
      </c>
      <c r="C29" s="13" t="s">
        <v>94</v>
      </c>
      <c r="D29" s="13">
        <v>2595</v>
      </c>
      <c r="E29" s="15">
        <v>43676</v>
      </c>
      <c r="F29" s="14"/>
      <c r="G29" s="14" t="s">
        <v>18</v>
      </c>
      <c r="H29" s="16">
        <v>1</v>
      </c>
      <c r="I29" s="17">
        <v>12</v>
      </c>
      <c r="J29" s="16">
        <f t="shared" si="2"/>
        <v>7.4999999999999997E-3</v>
      </c>
    </row>
    <row r="30" spans="1:10" ht="68.25" customHeight="1">
      <c r="A30" s="13">
        <v>26</v>
      </c>
      <c r="B30" s="14" t="s">
        <v>95</v>
      </c>
      <c r="C30" s="13" t="s">
        <v>96</v>
      </c>
      <c r="D30" s="13">
        <v>2042</v>
      </c>
      <c r="E30" s="15">
        <v>43671</v>
      </c>
      <c r="F30" s="14"/>
      <c r="G30" s="14" t="s">
        <v>18</v>
      </c>
      <c r="H30" s="16">
        <v>1</v>
      </c>
      <c r="I30" s="17">
        <v>12</v>
      </c>
      <c r="J30" s="16">
        <f t="shared" si="2"/>
        <v>7.4999999999999997E-3</v>
      </c>
    </row>
    <row r="31" spans="1:10" ht="51" customHeight="1">
      <c r="A31" s="13">
        <v>27</v>
      </c>
      <c r="B31" s="14" t="s">
        <v>97</v>
      </c>
      <c r="C31" s="13" t="s">
        <v>98</v>
      </c>
      <c r="D31" s="13">
        <v>2615</v>
      </c>
      <c r="E31" s="15">
        <v>43671</v>
      </c>
      <c r="F31" s="14"/>
      <c r="G31" s="14" t="s">
        <v>18</v>
      </c>
      <c r="H31" s="16">
        <v>1</v>
      </c>
      <c r="I31" s="17">
        <v>12</v>
      </c>
      <c r="J31" s="16">
        <f t="shared" si="2"/>
        <v>7.4999999999999997E-3</v>
      </c>
    </row>
    <row r="32" spans="1:10" ht="56.25" customHeight="1">
      <c r="A32" s="13">
        <v>28</v>
      </c>
      <c r="B32" s="14" t="s">
        <v>99</v>
      </c>
      <c r="C32" s="13" t="s">
        <v>100</v>
      </c>
      <c r="D32" s="13">
        <v>2856</v>
      </c>
      <c r="E32" s="15">
        <v>43704</v>
      </c>
      <c r="F32" s="14"/>
      <c r="G32" s="14" t="s">
        <v>18</v>
      </c>
      <c r="H32" s="16">
        <v>1</v>
      </c>
      <c r="I32" s="17">
        <v>12</v>
      </c>
      <c r="J32" s="16">
        <f t="shared" si="2"/>
        <v>7.4999999999999997E-3</v>
      </c>
    </row>
    <row r="33" spans="1:10" ht="54.75" customHeight="1">
      <c r="A33" s="13">
        <v>29</v>
      </c>
      <c r="B33" s="14" t="s">
        <v>101</v>
      </c>
      <c r="C33" s="13" t="s">
        <v>102</v>
      </c>
      <c r="D33" s="13">
        <v>2845</v>
      </c>
      <c r="E33" s="15">
        <v>43672</v>
      </c>
      <c r="F33" s="14"/>
      <c r="G33" s="14" t="s">
        <v>18</v>
      </c>
      <c r="H33" s="16">
        <v>1</v>
      </c>
      <c r="I33" s="17">
        <v>12</v>
      </c>
      <c r="J33" s="16">
        <f t="shared" si="2"/>
        <v>7.4999999999999997E-3</v>
      </c>
    </row>
    <row r="34" spans="1:10" ht="56.25" customHeight="1">
      <c r="A34" s="13">
        <v>30</v>
      </c>
      <c r="B34" s="14" t="s">
        <v>103</v>
      </c>
      <c r="C34" s="13" t="s">
        <v>104</v>
      </c>
      <c r="D34" s="13">
        <v>1287</v>
      </c>
      <c r="E34" s="15">
        <v>43671</v>
      </c>
      <c r="F34" s="14"/>
      <c r="G34" s="14" t="s">
        <v>18</v>
      </c>
      <c r="H34" s="16">
        <v>1</v>
      </c>
      <c r="I34" s="17">
        <v>12</v>
      </c>
      <c r="J34" s="16">
        <f t="shared" si="2"/>
        <v>7.4999999999999997E-3</v>
      </c>
    </row>
    <row r="35" spans="1:10" ht="59.25" customHeight="1">
      <c r="A35" s="13">
        <v>31</v>
      </c>
      <c r="B35" s="14" t="s">
        <v>105</v>
      </c>
      <c r="C35" s="13" t="s">
        <v>106</v>
      </c>
      <c r="D35" s="13">
        <v>3369</v>
      </c>
      <c r="E35" s="15">
        <v>43672</v>
      </c>
      <c r="F35" s="14"/>
      <c r="G35" s="14" t="s">
        <v>18</v>
      </c>
      <c r="H35" s="16">
        <v>1</v>
      </c>
      <c r="I35" s="17">
        <v>12</v>
      </c>
      <c r="J35" s="16">
        <f t="shared" si="2"/>
        <v>7.4999999999999997E-3</v>
      </c>
    </row>
    <row r="36" spans="1:10" ht="62.25" customHeight="1">
      <c r="A36" s="13">
        <v>32</v>
      </c>
      <c r="B36" s="14" t="s">
        <v>107</v>
      </c>
      <c r="C36" s="13" t="s">
        <v>108</v>
      </c>
      <c r="D36" s="13">
        <v>2813</v>
      </c>
      <c r="E36" s="15">
        <v>43704</v>
      </c>
      <c r="F36" s="14"/>
      <c r="G36" s="14" t="s">
        <v>18</v>
      </c>
      <c r="H36" s="16">
        <v>1</v>
      </c>
      <c r="I36" s="17">
        <v>12</v>
      </c>
      <c r="J36" s="16">
        <f t="shared" si="2"/>
        <v>7.4999999999999997E-3</v>
      </c>
    </row>
    <row r="37" spans="1:10" ht="55.5" customHeight="1">
      <c r="A37" s="13">
        <v>33</v>
      </c>
      <c r="B37" s="14" t="s">
        <v>109</v>
      </c>
      <c r="C37" s="13" t="s">
        <v>110</v>
      </c>
      <c r="D37" s="13">
        <v>1410</v>
      </c>
      <c r="E37" s="15">
        <v>43704</v>
      </c>
      <c r="F37" s="14"/>
      <c r="G37" s="14" t="s">
        <v>18</v>
      </c>
      <c r="H37" s="16">
        <v>1</v>
      </c>
      <c r="I37" s="17">
        <v>12</v>
      </c>
      <c r="J37" s="16">
        <f t="shared" si="2"/>
        <v>7.4999999999999997E-3</v>
      </c>
    </row>
    <row r="38" spans="1:10" ht="53.25" customHeight="1">
      <c r="A38" s="13">
        <v>34</v>
      </c>
      <c r="B38" s="14" t="s">
        <v>111</v>
      </c>
      <c r="C38" s="13" t="s">
        <v>112</v>
      </c>
      <c r="D38" s="13">
        <v>2611</v>
      </c>
      <c r="E38" s="15">
        <v>43672</v>
      </c>
      <c r="F38" s="14"/>
      <c r="G38" s="14" t="s">
        <v>18</v>
      </c>
      <c r="H38" s="16">
        <v>1</v>
      </c>
      <c r="I38" s="17">
        <v>12</v>
      </c>
      <c r="J38" s="16">
        <f t="shared" si="2"/>
        <v>7.4999999999999997E-3</v>
      </c>
    </row>
    <row r="39" spans="1:10" ht="53.25" customHeight="1">
      <c r="A39" s="13">
        <v>35</v>
      </c>
      <c r="B39" s="14" t="s">
        <v>113</v>
      </c>
      <c r="C39" s="18" t="s">
        <v>114</v>
      </c>
      <c r="D39" s="13">
        <v>4330</v>
      </c>
      <c r="E39" s="15">
        <v>43704</v>
      </c>
      <c r="F39" s="14"/>
      <c r="G39" s="14" t="s">
        <v>18</v>
      </c>
      <c r="H39" s="16">
        <v>1</v>
      </c>
      <c r="I39" s="17">
        <v>12</v>
      </c>
      <c r="J39" s="16">
        <f t="shared" si="2"/>
        <v>7.4999999999999997E-3</v>
      </c>
    </row>
    <row r="40" spans="1:10" ht="69" customHeight="1">
      <c r="A40" s="13">
        <v>36</v>
      </c>
      <c r="B40" s="14" t="s">
        <v>115</v>
      </c>
      <c r="C40" s="18" t="s">
        <v>116</v>
      </c>
      <c r="D40" s="13">
        <v>49156</v>
      </c>
      <c r="E40" s="15">
        <v>43249</v>
      </c>
      <c r="F40" s="14"/>
      <c r="G40" s="14" t="s">
        <v>18</v>
      </c>
      <c r="H40" s="16">
        <v>7843822.9199999999</v>
      </c>
      <c r="I40" s="17">
        <v>12</v>
      </c>
      <c r="J40" s="16">
        <f>H40*1.5%</f>
        <v>117657.34379999999</v>
      </c>
    </row>
    <row r="41" spans="1:10" ht="55.5" customHeight="1">
      <c r="A41" s="13">
        <v>37</v>
      </c>
      <c r="B41" s="14" t="s">
        <v>117</v>
      </c>
      <c r="C41" s="18" t="s">
        <v>118</v>
      </c>
      <c r="D41" s="13">
        <v>636</v>
      </c>
      <c r="E41" s="15">
        <v>43704</v>
      </c>
      <c r="F41" s="14"/>
      <c r="G41" s="14" t="s">
        <v>18</v>
      </c>
      <c r="H41" s="16">
        <v>88798.32</v>
      </c>
      <c r="I41" s="17">
        <v>12</v>
      </c>
      <c r="J41" s="16">
        <f>H41*1.5%/12*I41</f>
        <v>1331.9748</v>
      </c>
    </row>
    <row r="42" spans="1:10" ht="66" customHeight="1">
      <c r="A42" s="13">
        <v>38</v>
      </c>
      <c r="B42" s="14" t="s">
        <v>122</v>
      </c>
      <c r="C42" s="13" t="s">
        <v>120</v>
      </c>
      <c r="D42" s="13">
        <v>10811</v>
      </c>
      <c r="E42" s="15">
        <v>43820</v>
      </c>
      <c r="F42" s="14"/>
      <c r="G42" s="14" t="s">
        <v>18</v>
      </c>
      <c r="H42" s="16">
        <v>1</v>
      </c>
      <c r="I42" s="17">
        <v>0</v>
      </c>
      <c r="J42" s="16">
        <f>H42*1.5%/12*I42</f>
        <v>0</v>
      </c>
    </row>
    <row r="43" spans="1:10" ht="51">
      <c r="A43" s="13">
        <v>39</v>
      </c>
      <c r="B43" s="14" t="s">
        <v>123</v>
      </c>
      <c r="C43" s="13" t="s">
        <v>124</v>
      </c>
      <c r="D43" s="13"/>
      <c r="E43" s="15">
        <v>44049</v>
      </c>
      <c r="F43" s="14"/>
      <c r="G43" s="14" t="s">
        <v>18</v>
      </c>
      <c r="H43" s="16">
        <v>2233.92</v>
      </c>
      <c r="I43" s="17">
        <v>1</v>
      </c>
      <c r="J43" s="16">
        <f>H43*1.5%/12*I43</f>
        <v>2.7924000000000002</v>
      </c>
    </row>
    <row r="44" spans="1:10">
      <c r="A44" s="1"/>
      <c r="B44" s="2"/>
      <c r="C44" s="1"/>
      <c r="D44" s="1"/>
      <c r="E44" s="6"/>
      <c r="F44" s="2"/>
      <c r="G44" s="2"/>
      <c r="H44" s="4">
        <f>H5+H6+H7+H8+H9+H10+H11+H12+H13+H14+H15+H16+H17+H18+H19+H20+H21+H22+H23+H24+H25+H27+H28+H29+H30+H31+H32+H33+H34+H36+H37+H38+H39+H40+H41</f>
        <v>15469741.73</v>
      </c>
      <c r="I44" s="3"/>
      <c r="J44" s="4"/>
    </row>
    <row r="45" spans="1:10">
      <c r="A45" s="1"/>
      <c r="B45" s="1" t="s">
        <v>19</v>
      </c>
      <c r="C45" s="1"/>
      <c r="D45" s="1"/>
      <c r="E45" s="1"/>
      <c r="F45" s="1"/>
      <c r="G45" s="1"/>
      <c r="H45" s="1"/>
      <c r="I45" s="1"/>
      <c r="J45" s="5">
        <v>232048.82</v>
      </c>
    </row>
    <row r="46" spans="1:10">
      <c r="J46" s="19"/>
    </row>
    <row r="48" spans="1:10">
      <c r="J48" s="19">
        <f>J5+J6+J7+J8+J10+J11+J12+J41+J43</f>
        <v>108711.4534</v>
      </c>
    </row>
  </sheetData>
  <mergeCells count="1">
    <mergeCell ref="A2:J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0" orientation="portrait" verticalDpi="0" r:id="rId1"/>
  <rowBreaks count="1" manualBreakCount="1">
    <brk id="26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2:N55"/>
  <sheetViews>
    <sheetView topLeftCell="A43" zoomScaleNormal="100" workbookViewId="0">
      <selection activeCell="C46" sqref="C46"/>
    </sheetView>
  </sheetViews>
  <sheetFormatPr defaultRowHeight="12.75"/>
  <cols>
    <col min="1" max="1" width="5.42578125" customWidth="1"/>
    <col min="2" max="2" width="32.42578125" style="26" customWidth="1"/>
    <col min="3" max="3" width="19" customWidth="1"/>
    <col min="5" max="5" width="13" customWidth="1"/>
    <col min="6" max="6" width="10.85546875" customWidth="1"/>
    <col min="7" max="7" width="17.5703125" customWidth="1"/>
    <col min="8" max="8" width="15.7109375" style="26" customWidth="1"/>
    <col min="9" max="9" width="18.85546875" customWidth="1"/>
    <col min="10" max="10" width="13.140625" style="26" customWidth="1"/>
    <col min="11" max="11" width="15.140625" customWidth="1"/>
    <col min="12" max="12" width="17.140625" style="31" customWidth="1"/>
    <col min="13" max="13" width="16.140625" style="31" customWidth="1"/>
    <col min="14" max="14" width="9.140625" style="30"/>
  </cols>
  <sheetData>
    <row r="2" spans="1:14">
      <c r="A2" s="178" t="s">
        <v>148</v>
      </c>
      <c r="B2" s="178"/>
      <c r="C2" s="178"/>
      <c r="D2" s="178"/>
      <c r="E2" s="178"/>
      <c r="F2" s="178"/>
      <c r="G2" s="178"/>
      <c r="H2" s="178"/>
      <c r="I2" s="178"/>
      <c r="J2" s="178"/>
    </row>
    <row r="4" spans="1:14" ht="51">
      <c r="A4" s="1" t="s">
        <v>1</v>
      </c>
      <c r="B4" s="25" t="s">
        <v>2</v>
      </c>
      <c r="C4" s="1" t="s">
        <v>3</v>
      </c>
      <c r="D4" s="2" t="s">
        <v>20</v>
      </c>
      <c r="E4" s="1" t="s">
        <v>4</v>
      </c>
      <c r="F4" s="1" t="s">
        <v>7</v>
      </c>
      <c r="G4" s="1" t="s">
        <v>40</v>
      </c>
      <c r="H4" s="22" t="s">
        <v>21</v>
      </c>
      <c r="I4" s="2" t="s">
        <v>35</v>
      </c>
      <c r="J4" s="22" t="s">
        <v>22</v>
      </c>
      <c r="K4" s="14" t="s">
        <v>126</v>
      </c>
      <c r="L4" s="63" t="s">
        <v>156</v>
      </c>
      <c r="M4" s="63" t="s">
        <v>166</v>
      </c>
      <c r="N4" s="30" t="s">
        <v>130</v>
      </c>
    </row>
    <row r="5" spans="1:14" ht="58.5" customHeight="1">
      <c r="A5" s="13">
        <v>1</v>
      </c>
      <c r="B5" s="61" t="s">
        <v>16</v>
      </c>
      <c r="C5" s="13" t="s">
        <v>17</v>
      </c>
      <c r="D5" s="13">
        <v>849</v>
      </c>
      <c r="E5" s="13" t="s">
        <v>49</v>
      </c>
      <c r="F5" s="13"/>
      <c r="G5" s="14" t="s">
        <v>164</v>
      </c>
      <c r="H5" s="112">
        <v>371628.65</v>
      </c>
      <c r="I5" s="17">
        <v>12</v>
      </c>
      <c r="J5" s="24">
        <f t="shared" ref="J5:J12" si="0">H5*1.5%</f>
        <v>5574.4297500000002</v>
      </c>
      <c r="K5" s="124">
        <v>44562</v>
      </c>
      <c r="L5" s="32">
        <f>H5</f>
        <v>371628.65</v>
      </c>
      <c r="M5" s="32">
        <f>J5</f>
        <v>5574.4297500000002</v>
      </c>
      <c r="N5" s="30" t="s">
        <v>128</v>
      </c>
    </row>
    <row r="6" spans="1:14" ht="68.25" customHeight="1">
      <c r="A6" s="13">
        <v>2</v>
      </c>
      <c r="B6" s="61" t="s">
        <v>38</v>
      </c>
      <c r="C6" s="13" t="s">
        <v>33</v>
      </c>
      <c r="D6" s="13">
        <v>7519</v>
      </c>
      <c r="E6" s="13" t="s">
        <v>32</v>
      </c>
      <c r="F6" s="15">
        <v>45068</v>
      </c>
      <c r="G6" s="14" t="s">
        <v>165</v>
      </c>
      <c r="H6" s="118">
        <v>3027954.93</v>
      </c>
      <c r="I6" s="17">
        <v>5</v>
      </c>
      <c r="J6" s="24">
        <f>H6*1.5%/12*5</f>
        <v>18924.718312500001</v>
      </c>
      <c r="K6" s="1"/>
      <c r="L6" s="32">
        <v>3027954.93</v>
      </c>
      <c r="M6" s="32">
        <f t="shared" ref="M6:M50" si="1">J6</f>
        <v>18924.718312500001</v>
      </c>
      <c r="N6" s="30" t="s">
        <v>129</v>
      </c>
    </row>
    <row r="7" spans="1:14" ht="51" customHeight="1">
      <c r="A7" s="13">
        <v>3</v>
      </c>
      <c r="B7" s="61" t="s">
        <v>44</v>
      </c>
      <c r="C7" s="13" t="s">
        <v>45</v>
      </c>
      <c r="D7" s="13">
        <v>8068</v>
      </c>
      <c r="E7" s="13" t="s">
        <v>46</v>
      </c>
      <c r="F7" s="14"/>
      <c r="G7" s="123" t="s">
        <v>164</v>
      </c>
      <c r="H7" s="112">
        <v>1417735.07</v>
      </c>
      <c r="I7" s="17">
        <v>12</v>
      </c>
      <c r="J7" s="24">
        <f t="shared" si="0"/>
        <v>21266.02605</v>
      </c>
      <c r="K7" s="1"/>
      <c r="L7" s="32">
        <f>H7</f>
        <v>1417735.07</v>
      </c>
      <c r="M7" s="32">
        <f t="shared" si="1"/>
        <v>21266.02605</v>
      </c>
      <c r="N7" s="30" t="s">
        <v>129</v>
      </c>
    </row>
    <row r="8" spans="1:14" ht="51" customHeight="1">
      <c r="A8" s="13">
        <v>4</v>
      </c>
      <c r="B8" s="61" t="s">
        <v>47</v>
      </c>
      <c r="C8" s="13" t="s">
        <v>48</v>
      </c>
      <c r="D8" s="13">
        <v>2602</v>
      </c>
      <c r="E8" s="13" t="s">
        <v>59</v>
      </c>
      <c r="F8" s="14"/>
      <c r="G8" s="14" t="s">
        <v>164</v>
      </c>
      <c r="H8" s="114">
        <v>15530.68</v>
      </c>
      <c r="I8" s="17">
        <v>12</v>
      </c>
      <c r="J8" s="24">
        <f t="shared" si="0"/>
        <v>232.96019999999999</v>
      </c>
      <c r="K8" s="1"/>
      <c r="L8" s="32">
        <f>H8</f>
        <v>15530.68</v>
      </c>
      <c r="M8" s="32">
        <f t="shared" si="1"/>
        <v>232.96019999999999</v>
      </c>
      <c r="N8" s="30" t="s">
        <v>129</v>
      </c>
    </row>
    <row r="9" spans="1:14" ht="69" customHeight="1">
      <c r="A9" s="13">
        <v>5</v>
      </c>
      <c r="B9" s="61" t="s">
        <v>51</v>
      </c>
      <c r="C9" s="13" t="s">
        <v>52</v>
      </c>
      <c r="D9" s="13">
        <v>2712</v>
      </c>
      <c r="E9" s="13" t="s">
        <v>50</v>
      </c>
      <c r="F9" s="14"/>
      <c r="G9" s="14" t="s">
        <v>165</v>
      </c>
      <c r="H9" s="114">
        <v>216762.88</v>
      </c>
      <c r="I9" s="17">
        <v>12</v>
      </c>
      <c r="J9" s="24">
        <f t="shared" si="0"/>
        <v>3251.4432000000002</v>
      </c>
      <c r="K9" s="1"/>
      <c r="L9" s="32">
        <f>H9</f>
        <v>216762.88</v>
      </c>
      <c r="M9" s="32">
        <f t="shared" si="1"/>
        <v>3251.4432000000002</v>
      </c>
      <c r="N9" s="30" t="s">
        <v>129</v>
      </c>
    </row>
    <row r="10" spans="1:14" ht="74.25" customHeight="1">
      <c r="A10" s="13">
        <v>6</v>
      </c>
      <c r="B10" s="61" t="s">
        <v>53</v>
      </c>
      <c r="C10" s="13" t="s">
        <v>54</v>
      </c>
      <c r="D10" s="13">
        <v>4484</v>
      </c>
      <c r="E10" s="21">
        <v>43327</v>
      </c>
      <c r="F10" s="14"/>
      <c r="G10" s="14"/>
      <c r="H10" s="114">
        <v>26763.86</v>
      </c>
      <c r="I10" s="17">
        <v>12</v>
      </c>
      <c r="J10" s="24">
        <f t="shared" si="0"/>
        <v>401.4579</v>
      </c>
      <c r="K10" s="1"/>
      <c r="L10" s="32">
        <f>H10</f>
        <v>26763.86</v>
      </c>
      <c r="M10" s="32">
        <f t="shared" si="1"/>
        <v>401.4579</v>
      </c>
      <c r="N10" s="30" t="s">
        <v>129</v>
      </c>
    </row>
    <row r="11" spans="1:14" ht="68.25" customHeight="1">
      <c r="A11" s="13">
        <v>7</v>
      </c>
      <c r="B11" s="61" t="s">
        <v>55</v>
      </c>
      <c r="C11" s="13" t="s">
        <v>121</v>
      </c>
      <c r="D11" s="13">
        <v>954</v>
      </c>
      <c r="E11" s="15">
        <v>43327</v>
      </c>
      <c r="F11" s="14"/>
      <c r="G11" s="14" t="s">
        <v>165</v>
      </c>
      <c r="H11" s="112">
        <v>34061.440000000002</v>
      </c>
      <c r="I11" s="17">
        <v>12</v>
      </c>
      <c r="J11" s="24">
        <f t="shared" si="0"/>
        <v>510.92160000000001</v>
      </c>
      <c r="K11" s="1"/>
      <c r="L11" s="32">
        <f>H11</f>
        <v>34061.440000000002</v>
      </c>
      <c r="M11" s="32">
        <f t="shared" si="1"/>
        <v>510.92160000000001</v>
      </c>
      <c r="N11" s="30" t="s">
        <v>129</v>
      </c>
    </row>
    <row r="12" spans="1:14" ht="66.75" customHeight="1">
      <c r="A12" s="13">
        <v>8</v>
      </c>
      <c r="B12" s="61" t="s">
        <v>57</v>
      </c>
      <c r="C12" s="13" t="s">
        <v>58</v>
      </c>
      <c r="D12" s="13">
        <v>6842</v>
      </c>
      <c r="E12" s="15">
        <v>43327</v>
      </c>
      <c r="F12" s="14"/>
      <c r="G12" s="14"/>
      <c r="H12" s="114">
        <v>40838.17</v>
      </c>
      <c r="I12" s="17">
        <v>12</v>
      </c>
      <c r="J12" s="24">
        <f t="shared" si="0"/>
        <v>612.57254999999998</v>
      </c>
      <c r="K12" s="1"/>
      <c r="L12" s="32">
        <v>40838.17</v>
      </c>
      <c r="M12" s="32">
        <f t="shared" si="1"/>
        <v>612.57254999999998</v>
      </c>
      <c r="N12" s="30" t="s">
        <v>129</v>
      </c>
    </row>
    <row r="13" spans="1:14" ht="63" customHeight="1">
      <c r="A13" s="13">
        <v>9</v>
      </c>
      <c r="B13" s="61" t="s">
        <v>61</v>
      </c>
      <c r="C13" s="13" t="s">
        <v>62</v>
      </c>
      <c r="D13" s="13">
        <v>1163</v>
      </c>
      <c r="E13" s="15">
        <v>43665</v>
      </c>
      <c r="F13" s="14"/>
      <c r="G13" s="14" t="s">
        <v>165</v>
      </c>
      <c r="H13" s="112">
        <v>169707.27</v>
      </c>
      <c r="I13" s="17">
        <v>12</v>
      </c>
      <c r="J13" s="24">
        <f t="shared" ref="J13:J23" si="2">H13*1.5%/12*I13</f>
        <v>2545.6090499999996</v>
      </c>
      <c r="K13" s="1"/>
      <c r="L13" s="32">
        <v>169707.27</v>
      </c>
      <c r="M13" s="32">
        <f t="shared" si="1"/>
        <v>2545.6090499999996</v>
      </c>
      <c r="N13" s="30" t="s">
        <v>129</v>
      </c>
    </row>
    <row r="14" spans="1:14" ht="69" customHeight="1">
      <c r="A14" s="13">
        <v>10</v>
      </c>
      <c r="B14" s="61" t="s">
        <v>63</v>
      </c>
      <c r="C14" s="13" t="s">
        <v>64</v>
      </c>
      <c r="D14" s="13">
        <v>1410</v>
      </c>
      <c r="E14" s="15">
        <v>43676</v>
      </c>
      <c r="F14" s="14"/>
      <c r="G14" s="14" t="s">
        <v>165</v>
      </c>
      <c r="H14" s="115">
        <v>205750</v>
      </c>
      <c r="I14" s="17">
        <v>12</v>
      </c>
      <c r="J14" s="24">
        <f t="shared" si="2"/>
        <v>3086.25</v>
      </c>
      <c r="K14" s="1"/>
      <c r="L14" s="116">
        <v>205750</v>
      </c>
      <c r="M14" s="32">
        <f t="shared" si="1"/>
        <v>3086.25</v>
      </c>
      <c r="N14" s="30" t="s">
        <v>129</v>
      </c>
    </row>
    <row r="15" spans="1:14" ht="66" customHeight="1">
      <c r="A15" s="13">
        <v>11</v>
      </c>
      <c r="B15" s="61" t="s">
        <v>65</v>
      </c>
      <c r="C15" s="13" t="s">
        <v>66</v>
      </c>
      <c r="D15" s="13">
        <v>5471</v>
      </c>
      <c r="E15" s="15">
        <v>43676</v>
      </c>
      <c r="F15" s="14"/>
      <c r="G15" s="14" t="s">
        <v>165</v>
      </c>
      <c r="H15" s="112">
        <v>32655.02</v>
      </c>
      <c r="I15" s="17">
        <v>12</v>
      </c>
      <c r="J15" s="24">
        <f t="shared" si="2"/>
        <v>489.82529999999997</v>
      </c>
      <c r="K15" s="1"/>
      <c r="L15" s="32">
        <v>32655.02</v>
      </c>
      <c r="M15" s="32">
        <f t="shared" si="1"/>
        <v>489.82529999999997</v>
      </c>
      <c r="N15" s="30" t="s">
        <v>129</v>
      </c>
    </row>
    <row r="16" spans="1:14" ht="72" customHeight="1">
      <c r="A16" s="13">
        <v>12</v>
      </c>
      <c r="B16" s="61" t="s">
        <v>67</v>
      </c>
      <c r="C16" s="13" t="s">
        <v>68</v>
      </c>
      <c r="D16" s="13">
        <v>5703</v>
      </c>
      <c r="E16" s="15">
        <v>43676</v>
      </c>
      <c r="F16" s="14"/>
      <c r="G16" s="14" t="s">
        <v>165</v>
      </c>
      <c r="H16" s="114">
        <v>34039.769999999997</v>
      </c>
      <c r="I16" s="17">
        <v>12</v>
      </c>
      <c r="J16" s="24">
        <f t="shared" si="2"/>
        <v>510.59654999999987</v>
      </c>
      <c r="K16" s="1"/>
      <c r="L16" s="32">
        <v>34039.769999999997</v>
      </c>
      <c r="M16" s="32">
        <f t="shared" si="1"/>
        <v>510.59654999999987</v>
      </c>
      <c r="N16" s="30" t="s">
        <v>129</v>
      </c>
    </row>
    <row r="17" spans="1:14" ht="68.25" customHeight="1">
      <c r="A17" s="13">
        <v>13</v>
      </c>
      <c r="B17" s="61" t="s">
        <v>69</v>
      </c>
      <c r="C17" s="13" t="s">
        <v>70</v>
      </c>
      <c r="D17" s="13">
        <v>7600</v>
      </c>
      <c r="E17" s="15">
        <v>43676</v>
      </c>
      <c r="F17" s="14"/>
      <c r="G17" s="14" t="s">
        <v>165</v>
      </c>
      <c r="H17" s="112">
        <v>45362.48</v>
      </c>
      <c r="I17" s="17">
        <v>12</v>
      </c>
      <c r="J17" s="24">
        <f t="shared" si="2"/>
        <v>680.43720000000008</v>
      </c>
      <c r="K17" s="1"/>
      <c r="L17" s="32">
        <v>45362.48</v>
      </c>
      <c r="M17" s="32">
        <f t="shared" si="1"/>
        <v>680.43720000000008</v>
      </c>
      <c r="N17" s="30" t="s">
        <v>129</v>
      </c>
    </row>
    <row r="18" spans="1:14" ht="71.25" customHeight="1">
      <c r="A18" s="13">
        <v>14</v>
      </c>
      <c r="B18" s="61" t="s">
        <v>71</v>
      </c>
      <c r="C18" s="13" t="s">
        <v>72</v>
      </c>
      <c r="D18" s="13">
        <v>1553</v>
      </c>
      <c r="E18" s="15">
        <v>43676</v>
      </c>
      <c r="F18" s="14"/>
      <c r="G18" s="14" t="s">
        <v>165</v>
      </c>
      <c r="H18" s="114">
        <v>9269.4599999999991</v>
      </c>
      <c r="I18" s="17">
        <v>12</v>
      </c>
      <c r="J18" s="24">
        <f t="shared" si="2"/>
        <v>139.04189999999997</v>
      </c>
      <c r="K18" s="1"/>
      <c r="L18" s="32">
        <v>9269.4599999999991</v>
      </c>
      <c r="M18" s="32">
        <f t="shared" si="1"/>
        <v>139.04189999999997</v>
      </c>
      <c r="N18" s="30" t="s">
        <v>129</v>
      </c>
    </row>
    <row r="19" spans="1:14" ht="48.75" customHeight="1">
      <c r="A19" s="13">
        <v>15</v>
      </c>
      <c r="B19" s="61" t="s">
        <v>73</v>
      </c>
      <c r="C19" s="13" t="s">
        <v>74</v>
      </c>
      <c r="D19" s="13">
        <v>3924</v>
      </c>
      <c r="E19" s="15">
        <v>43676</v>
      </c>
      <c r="F19" s="14"/>
      <c r="G19" s="14" t="s">
        <v>165</v>
      </c>
      <c r="H19" s="114">
        <v>302127.67</v>
      </c>
      <c r="I19" s="17">
        <v>12</v>
      </c>
      <c r="J19" s="24">
        <f t="shared" si="2"/>
        <v>4531.9150499999996</v>
      </c>
      <c r="K19" s="1"/>
      <c r="L19" s="32">
        <f t="shared" ref="L19:L49" si="3">H19</f>
        <v>302127.67</v>
      </c>
      <c r="M19" s="32">
        <f t="shared" si="1"/>
        <v>4531.9150499999996</v>
      </c>
      <c r="N19" s="30" t="s">
        <v>129</v>
      </c>
    </row>
    <row r="20" spans="1:14" ht="65.25" customHeight="1">
      <c r="A20" s="13">
        <v>16</v>
      </c>
      <c r="B20" s="61" t="s">
        <v>75</v>
      </c>
      <c r="C20" s="13" t="s">
        <v>76</v>
      </c>
      <c r="D20" s="13">
        <v>6039</v>
      </c>
      <c r="E20" s="15">
        <v>43704</v>
      </c>
      <c r="F20" s="14"/>
      <c r="G20" s="14" t="s">
        <v>165</v>
      </c>
      <c r="H20" s="114">
        <v>36045.26</v>
      </c>
      <c r="I20" s="17">
        <v>12</v>
      </c>
      <c r="J20" s="24">
        <f t="shared" si="2"/>
        <v>540.6789</v>
      </c>
      <c r="K20" s="1"/>
      <c r="L20" s="32">
        <f t="shared" si="3"/>
        <v>36045.26</v>
      </c>
      <c r="M20" s="32">
        <f t="shared" si="1"/>
        <v>540.6789</v>
      </c>
      <c r="N20" s="30" t="s">
        <v>129</v>
      </c>
    </row>
    <row r="21" spans="1:14" ht="60" customHeight="1">
      <c r="A21" s="13">
        <v>17</v>
      </c>
      <c r="B21" s="61" t="s">
        <v>77</v>
      </c>
      <c r="C21" s="13" t="s">
        <v>78</v>
      </c>
      <c r="D21" s="13">
        <v>3084</v>
      </c>
      <c r="E21" s="15">
        <v>43676</v>
      </c>
      <c r="F21" s="14"/>
      <c r="G21" s="14" t="s">
        <v>165</v>
      </c>
      <c r="H21" s="114">
        <v>260104.58</v>
      </c>
      <c r="I21" s="17">
        <v>12</v>
      </c>
      <c r="J21" s="24">
        <f t="shared" si="2"/>
        <v>3901.5686999999998</v>
      </c>
      <c r="K21" s="1"/>
      <c r="L21" s="32">
        <f t="shared" si="3"/>
        <v>260104.58</v>
      </c>
      <c r="M21" s="32">
        <f t="shared" si="1"/>
        <v>3901.5686999999998</v>
      </c>
      <c r="N21" s="30" t="s">
        <v>129</v>
      </c>
    </row>
    <row r="22" spans="1:14" ht="63.75" customHeight="1">
      <c r="A22" s="13">
        <v>18</v>
      </c>
      <c r="B22" s="61" t="s">
        <v>79</v>
      </c>
      <c r="C22" s="13" t="s">
        <v>80</v>
      </c>
      <c r="D22" s="13">
        <v>572</v>
      </c>
      <c r="E22" s="15">
        <v>43671</v>
      </c>
      <c r="F22" s="14"/>
      <c r="G22" s="14" t="s">
        <v>165</v>
      </c>
      <c r="H22" s="114">
        <v>83467.38</v>
      </c>
      <c r="I22" s="17">
        <v>12</v>
      </c>
      <c r="J22" s="24">
        <f t="shared" si="2"/>
        <v>1252.0107</v>
      </c>
      <c r="K22" s="1"/>
      <c r="L22" s="32">
        <f t="shared" si="3"/>
        <v>83467.38</v>
      </c>
      <c r="M22" s="32">
        <f t="shared" si="1"/>
        <v>1252.0107</v>
      </c>
      <c r="N22" s="30" t="s">
        <v>129</v>
      </c>
    </row>
    <row r="23" spans="1:14" ht="70.5" customHeight="1">
      <c r="A23" s="13">
        <v>19</v>
      </c>
      <c r="B23" s="61" t="s">
        <v>81</v>
      </c>
      <c r="C23" s="13" t="s">
        <v>82</v>
      </c>
      <c r="D23" s="13">
        <v>1212</v>
      </c>
      <c r="E23" s="15">
        <v>43671</v>
      </c>
      <c r="F23" s="14"/>
      <c r="G23" s="14" t="s">
        <v>165</v>
      </c>
      <c r="H23" s="112">
        <v>105667.76</v>
      </c>
      <c r="I23" s="17">
        <v>12</v>
      </c>
      <c r="J23" s="24">
        <f t="shared" si="2"/>
        <v>1585.0164</v>
      </c>
      <c r="K23" s="1"/>
      <c r="L23" s="32">
        <f t="shared" si="3"/>
        <v>105667.76</v>
      </c>
      <c r="M23" s="32">
        <f t="shared" si="1"/>
        <v>1585.0164</v>
      </c>
      <c r="N23" s="30" t="s">
        <v>129</v>
      </c>
    </row>
    <row r="24" spans="1:14" ht="67.5" customHeight="1">
      <c r="A24" s="13">
        <v>20</v>
      </c>
      <c r="B24" s="61" t="s">
        <v>83</v>
      </c>
      <c r="C24" s="13" t="s">
        <v>84</v>
      </c>
      <c r="D24" s="13">
        <v>1704</v>
      </c>
      <c r="E24" s="15">
        <v>43671</v>
      </c>
      <c r="F24" s="14"/>
      <c r="G24" s="14" t="s">
        <v>165</v>
      </c>
      <c r="H24" s="114">
        <v>10170.75</v>
      </c>
      <c r="I24" s="17">
        <v>12</v>
      </c>
      <c r="J24" s="24">
        <f t="shared" ref="J24:J39" si="4">H24*1.5%/12*6</f>
        <v>76.280625000000001</v>
      </c>
      <c r="K24" s="1"/>
      <c r="L24" s="32">
        <f t="shared" si="3"/>
        <v>10170.75</v>
      </c>
      <c r="M24" s="32">
        <f t="shared" si="1"/>
        <v>76.280625000000001</v>
      </c>
      <c r="N24" s="30" t="s">
        <v>129</v>
      </c>
    </row>
    <row r="25" spans="1:14" ht="63" customHeight="1">
      <c r="A25" s="13">
        <v>21</v>
      </c>
      <c r="B25" s="61" t="s">
        <v>85</v>
      </c>
      <c r="C25" s="13" t="s">
        <v>86</v>
      </c>
      <c r="D25" s="13">
        <v>6579</v>
      </c>
      <c r="E25" s="15">
        <v>43676</v>
      </c>
      <c r="F25" s="14"/>
      <c r="G25" s="14" t="s">
        <v>165</v>
      </c>
      <c r="H25" s="114">
        <v>39268.39</v>
      </c>
      <c r="I25" s="17">
        <v>12</v>
      </c>
      <c r="J25" s="24">
        <f t="shared" si="4"/>
        <v>294.512925</v>
      </c>
      <c r="K25" s="1"/>
      <c r="L25" s="32">
        <f t="shared" si="3"/>
        <v>39268.39</v>
      </c>
      <c r="M25" s="32">
        <f t="shared" si="1"/>
        <v>294.512925</v>
      </c>
      <c r="N25" s="30" t="s">
        <v>129</v>
      </c>
    </row>
    <row r="26" spans="1:14" ht="65.25" customHeight="1">
      <c r="A26" s="13">
        <v>22</v>
      </c>
      <c r="B26" s="61" t="s">
        <v>87</v>
      </c>
      <c r="C26" s="13" t="s">
        <v>88</v>
      </c>
      <c r="D26" s="13">
        <v>3641</v>
      </c>
      <c r="E26" s="15">
        <v>43676</v>
      </c>
      <c r="F26" s="14"/>
      <c r="G26" s="14" t="s">
        <v>165</v>
      </c>
      <c r="H26" s="114">
        <v>201178.03</v>
      </c>
      <c r="I26" s="17">
        <v>12</v>
      </c>
      <c r="J26" s="24">
        <f t="shared" si="4"/>
        <v>1508.835225</v>
      </c>
      <c r="K26" s="1"/>
      <c r="L26" s="32">
        <f t="shared" si="3"/>
        <v>201178.03</v>
      </c>
      <c r="M26" s="32">
        <f t="shared" si="1"/>
        <v>1508.835225</v>
      </c>
      <c r="N26" s="30" t="s">
        <v>129</v>
      </c>
    </row>
    <row r="27" spans="1:14" ht="67.5" customHeight="1">
      <c r="A27" s="13">
        <v>23</v>
      </c>
      <c r="B27" s="61" t="s">
        <v>89</v>
      </c>
      <c r="C27" s="18" t="s">
        <v>90</v>
      </c>
      <c r="D27" s="13">
        <v>1286</v>
      </c>
      <c r="E27" s="15">
        <v>43676</v>
      </c>
      <c r="F27" s="14"/>
      <c r="G27" s="14" t="s">
        <v>165</v>
      </c>
      <c r="H27" s="114">
        <v>7675.81</v>
      </c>
      <c r="I27" s="17">
        <v>12</v>
      </c>
      <c r="J27" s="24">
        <f t="shared" si="4"/>
        <v>57.568574999999996</v>
      </c>
      <c r="K27" s="1"/>
      <c r="L27" s="32">
        <f t="shared" si="3"/>
        <v>7675.81</v>
      </c>
      <c r="M27" s="32">
        <f t="shared" si="1"/>
        <v>57.568574999999996</v>
      </c>
      <c r="N27" s="30" t="s">
        <v>129</v>
      </c>
    </row>
    <row r="28" spans="1:14" ht="72.75" customHeight="1">
      <c r="A28" s="13">
        <v>24</v>
      </c>
      <c r="B28" s="61" t="s">
        <v>91</v>
      </c>
      <c r="C28" s="13" t="s">
        <v>92</v>
      </c>
      <c r="D28" s="13">
        <v>1197</v>
      </c>
      <c r="E28" s="15">
        <v>43671</v>
      </c>
      <c r="F28" s="14"/>
      <c r="G28" s="14" t="s">
        <v>165</v>
      </c>
      <c r="H28" s="112">
        <v>7144.59</v>
      </c>
      <c r="I28" s="17">
        <v>12</v>
      </c>
      <c r="J28" s="24">
        <f t="shared" si="4"/>
        <v>53.584424999999996</v>
      </c>
      <c r="K28" s="1"/>
      <c r="L28" s="32">
        <f t="shared" si="3"/>
        <v>7144.59</v>
      </c>
      <c r="M28" s="32">
        <f t="shared" si="1"/>
        <v>53.584424999999996</v>
      </c>
      <c r="N28" s="30" t="s">
        <v>129</v>
      </c>
    </row>
    <row r="29" spans="1:14" ht="69.75" customHeight="1">
      <c r="A29" s="13">
        <v>25</v>
      </c>
      <c r="B29" s="61" t="s">
        <v>93</v>
      </c>
      <c r="C29" s="13" t="s">
        <v>94</v>
      </c>
      <c r="D29" s="13">
        <v>2595</v>
      </c>
      <c r="E29" s="15">
        <v>43676</v>
      </c>
      <c r="F29" s="14"/>
      <c r="G29" s="14" t="s">
        <v>165</v>
      </c>
      <c r="H29" s="114">
        <v>589495.16</v>
      </c>
      <c r="I29" s="17">
        <v>12</v>
      </c>
      <c r="J29" s="24">
        <f t="shared" si="4"/>
        <v>4421.2137000000002</v>
      </c>
      <c r="K29" s="1"/>
      <c r="L29" s="32">
        <f t="shared" si="3"/>
        <v>589495.16</v>
      </c>
      <c r="M29" s="32">
        <f t="shared" si="1"/>
        <v>4421.2137000000002</v>
      </c>
      <c r="N29" s="30" t="s">
        <v>129</v>
      </c>
    </row>
    <row r="30" spans="1:14" ht="68.25" customHeight="1">
      <c r="A30" s="13">
        <v>26</v>
      </c>
      <c r="B30" s="61" t="s">
        <v>95</v>
      </c>
      <c r="C30" s="13" t="s">
        <v>96</v>
      </c>
      <c r="D30" s="13">
        <v>2042</v>
      </c>
      <c r="E30" s="15">
        <v>43671</v>
      </c>
      <c r="F30" s="14"/>
      <c r="G30" s="14" t="s">
        <v>165</v>
      </c>
      <c r="H30" s="114">
        <v>12188.18</v>
      </c>
      <c r="I30" s="17">
        <v>12</v>
      </c>
      <c r="J30" s="24">
        <f t="shared" si="4"/>
        <v>91.411349999999999</v>
      </c>
      <c r="K30" s="1"/>
      <c r="L30" s="32">
        <f t="shared" si="3"/>
        <v>12188.18</v>
      </c>
      <c r="M30" s="32">
        <f t="shared" si="1"/>
        <v>91.411349999999999</v>
      </c>
      <c r="N30" s="30" t="s">
        <v>129</v>
      </c>
    </row>
    <row r="31" spans="1:14" ht="63.75" customHeight="1">
      <c r="A31" s="13">
        <v>27</v>
      </c>
      <c r="B31" s="61" t="s">
        <v>97</v>
      </c>
      <c r="C31" s="13" t="s">
        <v>98</v>
      </c>
      <c r="D31" s="13">
        <v>2615</v>
      </c>
      <c r="E31" s="15">
        <v>43671</v>
      </c>
      <c r="F31" s="14"/>
      <c r="G31" s="14" t="s">
        <v>165</v>
      </c>
      <c r="H31" s="114">
        <v>15608.27</v>
      </c>
      <c r="I31" s="17">
        <v>12</v>
      </c>
      <c r="J31" s="24">
        <f t="shared" si="4"/>
        <v>117.06202500000001</v>
      </c>
      <c r="K31" s="1"/>
      <c r="L31" s="32">
        <f t="shared" si="3"/>
        <v>15608.27</v>
      </c>
      <c r="M31" s="32">
        <f t="shared" si="1"/>
        <v>117.06202500000001</v>
      </c>
      <c r="N31" s="30" t="s">
        <v>129</v>
      </c>
    </row>
    <row r="32" spans="1:14" ht="76.5" customHeight="1">
      <c r="A32" s="13">
        <v>28</v>
      </c>
      <c r="B32" s="61" t="s">
        <v>99</v>
      </c>
      <c r="C32" s="13" t="s">
        <v>100</v>
      </c>
      <c r="D32" s="13">
        <v>2856</v>
      </c>
      <c r="E32" s="15">
        <v>43704</v>
      </c>
      <c r="F32" s="14"/>
      <c r="G32" s="14" t="s">
        <v>165</v>
      </c>
      <c r="H32" s="114">
        <v>17046.740000000002</v>
      </c>
      <c r="I32" s="17">
        <v>12</v>
      </c>
      <c r="J32" s="24">
        <f t="shared" si="4"/>
        <v>127.85055000000003</v>
      </c>
      <c r="K32" s="1"/>
      <c r="L32" s="32">
        <f t="shared" si="3"/>
        <v>17046.740000000002</v>
      </c>
      <c r="M32" s="32">
        <f t="shared" si="1"/>
        <v>127.85055000000003</v>
      </c>
      <c r="N32" s="30" t="s">
        <v>129</v>
      </c>
    </row>
    <row r="33" spans="1:14" ht="69.75" customHeight="1">
      <c r="A33" s="13">
        <v>29</v>
      </c>
      <c r="B33" s="61" t="s">
        <v>101</v>
      </c>
      <c r="C33" s="13" t="s">
        <v>102</v>
      </c>
      <c r="D33" s="13">
        <v>2845</v>
      </c>
      <c r="E33" s="15">
        <v>43672</v>
      </c>
      <c r="F33" s="14"/>
      <c r="G33" s="14" t="s">
        <v>165</v>
      </c>
      <c r="H33" s="112">
        <v>301251.43</v>
      </c>
      <c r="I33" s="17">
        <v>12</v>
      </c>
      <c r="J33" s="24">
        <f t="shared" si="4"/>
        <v>2259.3857249999996</v>
      </c>
      <c r="K33" s="1"/>
      <c r="L33" s="32">
        <f t="shared" si="3"/>
        <v>301251.43</v>
      </c>
      <c r="M33" s="32">
        <f t="shared" si="1"/>
        <v>2259.3857249999996</v>
      </c>
      <c r="N33" s="30" t="s">
        <v>129</v>
      </c>
    </row>
    <row r="34" spans="1:14" ht="65.25" customHeight="1">
      <c r="A34" s="13">
        <v>30</v>
      </c>
      <c r="B34" s="61" t="s">
        <v>103</v>
      </c>
      <c r="C34" s="13" t="s">
        <v>104</v>
      </c>
      <c r="D34" s="13">
        <v>1287</v>
      </c>
      <c r="E34" s="15">
        <v>43671</v>
      </c>
      <c r="F34" s="14"/>
      <c r="G34" s="14" t="s">
        <v>165</v>
      </c>
      <c r="H34" s="118">
        <v>191939.8</v>
      </c>
      <c r="I34" s="17">
        <v>12</v>
      </c>
      <c r="J34" s="24">
        <f t="shared" si="4"/>
        <v>1439.5484999999999</v>
      </c>
      <c r="K34" s="1"/>
      <c r="L34" s="32">
        <f t="shared" si="3"/>
        <v>191939.8</v>
      </c>
      <c r="M34" s="32">
        <f t="shared" si="1"/>
        <v>1439.5484999999999</v>
      </c>
      <c r="N34" s="30" t="s">
        <v>129</v>
      </c>
    </row>
    <row r="35" spans="1:14" ht="74.25" customHeight="1">
      <c r="A35" s="13">
        <v>31</v>
      </c>
      <c r="B35" s="61" t="s">
        <v>105</v>
      </c>
      <c r="C35" s="13" t="s">
        <v>106</v>
      </c>
      <c r="D35" s="13">
        <v>3369</v>
      </c>
      <c r="E35" s="15">
        <v>43672</v>
      </c>
      <c r="F35" s="14"/>
      <c r="G35" s="14" t="s">
        <v>165</v>
      </c>
      <c r="H35" s="114">
        <v>20108.71</v>
      </c>
      <c r="I35" s="17">
        <v>12</v>
      </c>
      <c r="J35" s="24">
        <f t="shared" si="4"/>
        <v>150.815325</v>
      </c>
      <c r="K35" s="1"/>
      <c r="L35" s="32">
        <f t="shared" si="3"/>
        <v>20108.71</v>
      </c>
      <c r="M35" s="32">
        <f t="shared" si="1"/>
        <v>150.815325</v>
      </c>
      <c r="N35" s="30" t="s">
        <v>129</v>
      </c>
    </row>
    <row r="36" spans="1:14" ht="62.25" customHeight="1">
      <c r="A36" s="13">
        <v>32</v>
      </c>
      <c r="B36" s="61" t="s">
        <v>107</v>
      </c>
      <c r="C36" s="13" t="s">
        <v>108</v>
      </c>
      <c r="D36" s="13">
        <v>2813</v>
      </c>
      <c r="E36" s="15">
        <v>43704</v>
      </c>
      <c r="F36" s="14"/>
      <c r="G36" s="14" t="s">
        <v>165</v>
      </c>
      <c r="H36" s="114">
        <v>297863.01</v>
      </c>
      <c r="I36" s="17">
        <v>12</v>
      </c>
      <c r="J36" s="24">
        <f t="shared" si="4"/>
        <v>2233.9725749999998</v>
      </c>
      <c r="K36" s="1"/>
      <c r="L36" s="32">
        <f t="shared" si="3"/>
        <v>297863.01</v>
      </c>
      <c r="M36" s="32">
        <f t="shared" si="1"/>
        <v>2233.9725749999998</v>
      </c>
      <c r="N36" s="30" t="s">
        <v>129</v>
      </c>
    </row>
    <row r="37" spans="1:14" ht="63.75" customHeight="1">
      <c r="A37" s="13">
        <v>33</v>
      </c>
      <c r="B37" s="61" t="s">
        <v>109</v>
      </c>
      <c r="C37" s="13" t="s">
        <v>110</v>
      </c>
      <c r="D37" s="13">
        <v>1410</v>
      </c>
      <c r="E37" s="15">
        <v>43704</v>
      </c>
      <c r="F37" s="14"/>
      <c r="G37" s="14" t="s">
        <v>165</v>
      </c>
      <c r="H37" s="112">
        <v>8415.93</v>
      </c>
      <c r="I37" s="17">
        <v>12</v>
      </c>
      <c r="J37" s="24">
        <f t="shared" si="4"/>
        <v>63.119475000000001</v>
      </c>
      <c r="K37" s="1"/>
      <c r="L37" s="32">
        <f t="shared" si="3"/>
        <v>8415.93</v>
      </c>
      <c r="M37" s="32">
        <f t="shared" si="1"/>
        <v>63.119475000000001</v>
      </c>
      <c r="N37" s="30" t="s">
        <v>129</v>
      </c>
    </row>
    <row r="38" spans="1:14" ht="64.5" customHeight="1">
      <c r="A38" s="13">
        <v>34</v>
      </c>
      <c r="B38" s="61" t="s">
        <v>111</v>
      </c>
      <c r="C38" s="13" t="s">
        <v>112</v>
      </c>
      <c r="D38" s="13">
        <v>2611</v>
      </c>
      <c r="E38" s="15">
        <v>43672</v>
      </c>
      <c r="F38" s="14"/>
      <c r="G38" s="14" t="s">
        <v>165</v>
      </c>
      <c r="H38" s="114">
        <v>261216.97</v>
      </c>
      <c r="I38" s="17">
        <v>12</v>
      </c>
      <c r="J38" s="24">
        <f t="shared" si="4"/>
        <v>1959.1272749999998</v>
      </c>
      <c r="K38" s="1"/>
      <c r="L38" s="32">
        <f t="shared" si="3"/>
        <v>261216.97</v>
      </c>
      <c r="M38" s="32">
        <f t="shared" si="1"/>
        <v>1959.1272749999998</v>
      </c>
      <c r="N38" s="30" t="s">
        <v>129</v>
      </c>
    </row>
    <row r="39" spans="1:14" ht="66" customHeight="1">
      <c r="A39" s="13">
        <v>35</v>
      </c>
      <c r="B39" s="61" t="s">
        <v>113</v>
      </c>
      <c r="C39" s="18" t="s">
        <v>114</v>
      </c>
      <c r="D39" s="13">
        <v>4330</v>
      </c>
      <c r="E39" s="15">
        <v>43704</v>
      </c>
      <c r="F39" s="14"/>
      <c r="G39" s="14" t="s">
        <v>165</v>
      </c>
      <c r="H39" s="114">
        <v>25844.68</v>
      </c>
      <c r="I39" s="17">
        <v>12</v>
      </c>
      <c r="J39" s="24">
        <f t="shared" si="4"/>
        <v>193.83510000000001</v>
      </c>
      <c r="K39" s="1"/>
      <c r="L39" s="32">
        <f t="shared" si="3"/>
        <v>25844.68</v>
      </c>
      <c r="M39" s="32">
        <f t="shared" si="1"/>
        <v>193.83510000000001</v>
      </c>
      <c r="N39" s="30" t="s">
        <v>129</v>
      </c>
    </row>
    <row r="40" spans="1:14" ht="69" customHeight="1">
      <c r="A40" s="13">
        <v>36</v>
      </c>
      <c r="B40" s="61" t="s">
        <v>115</v>
      </c>
      <c r="C40" s="18" t="s">
        <v>116</v>
      </c>
      <c r="D40" s="13">
        <v>49156</v>
      </c>
      <c r="E40" s="15">
        <v>43249</v>
      </c>
      <c r="F40" s="14"/>
      <c r="G40" s="14" t="s">
        <v>165</v>
      </c>
      <c r="H40" s="114">
        <v>4145817.39</v>
      </c>
      <c r="I40" s="17">
        <v>12</v>
      </c>
      <c r="J40" s="24">
        <f>H40*1.5%</f>
        <v>62187.260849999999</v>
      </c>
      <c r="K40" s="1"/>
      <c r="L40" s="32">
        <f t="shared" si="3"/>
        <v>4145817.39</v>
      </c>
      <c r="M40" s="32">
        <f t="shared" si="1"/>
        <v>62187.260849999999</v>
      </c>
      <c r="N40" s="30" t="s">
        <v>129</v>
      </c>
    </row>
    <row r="41" spans="1:14" ht="66" customHeight="1">
      <c r="A41" s="13">
        <v>37</v>
      </c>
      <c r="B41" s="61" t="s">
        <v>159</v>
      </c>
      <c r="C41" s="18" t="s">
        <v>118</v>
      </c>
      <c r="D41" s="13">
        <v>636</v>
      </c>
      <c r="E41" s="15">
        <v>43704</v>
      </c>
      <c r="F41" s="14"/>
      <c r="G41" s="14" t="s">
        <v>165</v>
      </c>
      <c r="H41" s="114">
        <v>164189.63</v>
      </c>
      <c r="I41" s="17">
        <v>12</v>
      </c>
      <c r="J41" s="24">
        <f>H41*1.5%/12*I41</f>
        <v>2462.8444500000001</v>
      </c>
      <c r="K41" s="1"/>
      <c r="L41" s="32">
        <f t="shared" si="3"/>
        <v>164189.63</v>
      </c>
      <c r="M41" s="32">
        <f t="shared" si="1"/>
        <v>2462.8444500000001</v>
      </c>
      <c r="N41" s="30" t="s">
        <v>129</v>
      </c>
    </row>
    <row r="42" spans="1:14" ht="44.25" customHeight="1">
      <c r="A42" s="13">
        <v>38</v>
      </c>
      <c r="B42" s="61" t="s">
        <v>122</v>
      </c>
      <c r="C42" s="13" t="s">
        <v>127</v>
      </c>
      <c r="D42" s="13">
        <v>10811</v>
      </c>
      <c r="E42" s="15">
        <v>43820</v>
      </c>
      <c r="F42" s="14"/>
      <c r="G42" s="14" t="s">
        <v>164</v>
      </c>
      <c r="H42" s="114">
        <v>1577562.6</v>
      </c>
      <c r="I42" s="17">
        <v>12</v>
      </c>
      <c r="J42" s="24">
        <f>H42*1.5%/12*I42</f>
        <v>23663.439000000002</v>
      </c>
      <c r="K42" s="1"/>
      <c r="L42" s="32">
        <f t="shared" si="3"/>
        <v>1577562.6</v>
      </c>
      <c r="M42" s="32">
        <f t="shared" si="1"/>
        <v>23663.439000000002</v>
      </c>
      <c r="N42" s="30" t="s">
        <v>129</v>
      </c>
    </row>
    <row r="43" spans="1:14" ht="64.5" customHeight="1">
      <c r="A43" s="51">
        <v>39</v>
      </c>
      <c r="B43" s="99" t="s">
        <v>137</v>
      </c>
      <c r="C43" s="100" t="s">
        <v>136</v>
      </c>
      <c r="D43" s="101">
        <v>8699</v>
      </c>
      <c r="E43" s="102">
        <v>38337</v>
      </c>
      <c r="F43" s="56"/>
      <c r="G43" s="14" t="s">
        <v>165</v>
      </c>
      <c r="H43" s="119">
        <v>4756091.26</v>
      </c>
      <c r="I43" s="104">
        <v>12</v>
      </c>
      <c r="J43" s="105">
        <f>H43*1.5%/12*I43</f>
        <v>71341.368899999987</v>
      </c>
      <c r="K43" s="62"/>
      <c r="L43" s="32">
        <f t="shared" si="3"/>
        <v>4756091.26</v>
      </c>
      <c r="M43" s="32">
        <f t="shared" si="1"/>
        <v>71341.368899999987</v>
      </c>
      <c r="N43"/>
    </row>
    <row r="44" spans="1:14" ht="74.25" customHeight="1">
      <c r="A44" s="13">
        <v>40</v>
      </c>
      <c r="B44" s="61" t="s">
        <v>145</v>
      </c>
      <c r="C44" s="13" t="s">
        <v>146</v>
      </c>
      <c r="D44" s="17">
        <v>1731</v>
      </c>
      <c r="E44" s="15">
        <v>44867</v>
      </c>
      <c r="F44" s="15">
        <v>45068</v>
      </c>
      <c r="G44" s="14" t="s">
        <v>165</v>
      </c>
      <c r="H44" s="120">
        <v>350146.68</v>
      </c>
      <c r="I44" s="17">
        <v>5</v>
      </c>
      <c r="J44" s="105">
        <f t="shared" ref="J44:J49" si="5">H44*1.5%/12*5</f>
        <v>2188.4167499999999</v>
      </c>
      <c r="K44" s="109"/>
      <c r="L44" s="32">
        <f t="shared" si="3"/>
        <v>350146.68</v>
      </c>
      <c r="M44" s="32">
        <f t="shared" si="1"/>
        <v>2188.4167499999999</v>
      </c>
      <c r="N44"/>
    </row>
    <row r="45" spans="1:14" ht="64.5" customHeight="1">
      <c r="A45" s="13">
        <v>41</v>
      </c>
      <c r="B45" s="61" t="s">
        <v>150</v>
      </c>
      <c r="C45" s="13" t="s">
        <v>149</v>
      </c>
      <c r="D45" s="17">
        <v>3888</v>
      </c>
      <c r="E45" s="15">
        <v>44953</v>
      </c>
      <c r="F45" s="15">
        <v>45068</v>
      </c>
      <c r="G45" s="14" t="s">
        <v>165</v>
      </c>
      <c r="H45" s="120">
        <v>1003725.26</v>
      </c>
      <c r="I45" s="17">
        <v>5</v>
      </c>
      <c r="J45" s="105">
        <f t="shared" si="5"/>
        <v>6273.2828749999999</v>
      </c>
      <c r="K45" s="109"/>
      <c r="L45" s="32">
        <f t="shared" si="3"/>
        <v>1003725.26</v>
      </c>
      <c r="M45" s="32">
        <f t="shared" si="1"/>
        <v>6273.2828749999999</v>
      </c>
      <c r="N45"/>
    </row>
    <row r="46" spans="1:14" ht="69.75" customHeight="1">
      <c r="A46" s="13">
        <v>42</v>
      </c>
      <c r="B46" s="61" t="s">
        <v>152</v>
      </c>
      <c r="C46" s="13" t="s">
        <v>151</v>
      </c>
      <c r="D46" s="17">
        <v>1693</v>
      </c>
      <c r="E46" s="15">
        <v>44953</v>
      </c>
      <c r="F46" s="15">
        <v>45068</v>
      </c>
      <c r="G46" s="14" t="s">
        <v>165</v>
      </c>
      <c r="H46" s="113">
        <v>437064.52</v>
      </c>
      <c r="I46" s="17">
        <v>5</v>
      </c>
      <c r="J46" s="105">
        <f t="shared" si="5"/>
        <v>2731.6532499999998</v>
      </c>
      <c r="K46" s="109"/>
      <c r="L46" s="32">
        <f t="shared" si="3"/>
        <v>437064.52</v>
      </c>
      <c r="M46" s="32">
        <f t="shared" si="1"/>
        <v>2731.6532499999998</v>
      </c>
      <c r="N46"/>
    </row>
    <row r="47" spans="1:14" ht="75" customHeight="1">
      <c r="A47" s="13">
        <v>43</v>
      </c>
      <c r="B47" s="61" t="s">
        <v>152</v>
      </c>
      <c r="C47" s="13" t="s">
        <v>153</v>
      </c>
      <c r="D47" s="17">
        <v>1216</v>
      </c>
      <c r="E47" s="15">
        <v>44953</v>
      </c>
      <c r="F47" s="15">
        <v>45068</v>
      </c>
      <c r="G47" s="14" t="s">
        <v>165</v>
      </c>
      <c r="H47" s="120">
        <v>313922.3</v>
      </c>
      <c r="I47" s="17">
        <v>5</v>
      </c>
      <c r="J47" s="105">
        <f t="shared" si="5"/>
        <v>1962.014375</v>
      </c>
      <c r="K47" s="109"/>
      <c r="L47" s="32">
        <f t="shared" si="3"/>
        <v>313922.3</v>
      </c>
      <c r="M47" s="32">
        <f t="shared" si="1"/>
        <v>1962.014375</v>
      </c>
      <c r="N47"/>
    </row>
    <row r="48" spans="1:14" ht="81" customHeight="1">
      <c r="A48" s="13">
        <v>44</v>
      </c>
      <c r="B48" s="61" t="s">
        <v>154</v>
      </c>
      <c r="C48" s="13" t="s">
        <v>155</v>
      </c>
      <c r="D48" s="17">
        <v>1500</v>
      </c>
      <c r="E48" s="15">
        <v>44954</v>
      </c>
      <c r="F48" s="15">
        <v>45068</v>
      </c>
      <c r="G48" s="14" t="s">
        <v>165</v>
      </c>
      <c r="H48" s="113">
        <v>387239.69</v>
      </c>
      <c r="I48" s="17">
        <v>5</v>
      </c>
      <c r="J48" s="105">
        <f t="shared" si="5"/>
        <v>2420.2480624999998</v>
      </c>
      <c r="K48" s="109"/>
      <c r="L48" s="32">
        <f t="shared" si="3"/>
        <v>387239.69</v>
      </c>
      <c r="M48" s="32">
        <f t="shared" si="1"/>
        <v>2420.2480624999998</v>
      </c>
      <c r="N48"/>
    </row>
    <row r="49" spans="1:14" ht="54" customHeight="1">
      <c r="A49" s="13">
        <v>45</v>
      </c>
      <c r="B49" s="61" t="s">
        <v>157</v>
      </c>
      <c r="C49" s="13" t="s">
        <v>158</v>
      </c>
      <c r="D49" s="17">
        <v>4000</v>
      </c>
      <c r="E49" s="15">
        <v>44988</v>
      </c>
      <c r="F49" s="13"/>
      <c r="G49" s="14" t="s">
        <v>164</v>
      </c>
      <c r="H49" s="117">
        <v>1750900.58</v>
      </c>
      <c r="I49" s="17">
        <v>10</v>
      </c>
      <c r="J49" s="105">
        <f t="shared" si="5"/>
        <v>10943.128624999999</v>
      </c>
      <c r="K49" s="109"/>
      <c r="L49" s="32">
        <f t="shared" si="3"/>
        <v>1750900.58</v>
      </c>
      <c r="M49" s="32">
        <f t="shared" si="1"/>
        <v>10943.128624999999</v>
      </c>
      <c r="N49"/>
    </row>
    <row r="50" spans="1:14" ht="63.75" customHeight="1">
      <c r="A50" s="13">
        <v>46</v>
      </c>
      <c r="B50" s="61" t="s">
        <v>161</v>
      </c>
      <c r="C50" s="13" t="s">
        <v>160</v>
      </c>
      <c r="D50" s="17">
        <v>6799</v>
      </c>
      <c r="E50" s="15">
        <v>44970</v>
      </c>
      <c r="F50" s="15">
        <v>45068</v>
      </c>
      <c r="G50" s="14" t="s">
        <v>165</v>
      </c>
      <c r="H50" s="121">
        <v>2738005.8</v>
      </c>
      <c r="I50" s="17">
        <v>4</v>
      </c>
      <c r="J50" s="24">
        <f>H50*1.5%/12*4</f>
        <v>13690.028999999997</v>
      </c>
      <c r="K50" s="109"/>
      <c r="L50" s="122">
        <v>2738005.8</v>
      </c>
      <c r="M50" s="32">
        <f t="shared" si="1"/>
        <v>13690.028999999997</v>
      </c>
      <c r="N50"/>
    </row>
    <row r="51" spans="1:14" ht="67.5" customHeight="1">
      <c r="A51" s="1">
        <v>47</v>
      </c>
      <c r="B51" s="61" t="s">
        <v>162</v>
      </c>
      <c r="C51" s="1" t="s">
        <v>163</v>
      </c>
      <c r="D51" s="3">
        <v>386</v>
      </c>
      <c r="E51" s="6">
        <v>45127</v>
      </c>
      <c r="F51" s="2"/>
      <c r="G51" s="14" t="s">
        <v>164</v>
      </c>
      <c r="H51" s="34">
        <v>38617.29</v>
      </c>
      <c r="I51" s="3">
        <v>5</v>
      </c>
      <c r="J51" s="25">
        <v>241.36</v>
      </c>
      <c r="K51" s="1"/>
      <c r="L51" s="32">
        <v>241.36</v>
      </c>
      <c r="M51" s="32">
        <v>241.36</v>
      </c>
    </row>
    <row r="52" spans="1:14" ht="23.25" customHeight="1">
      <c r="A52" s="1"/>
      <c r="B52" s="22"/>
      <c r="C52" s="1"/>
      <c r="D52" s="1"/>
      <c r="E52" s="6"/>
      <c r="F52" s="2"/>
      <c r="G52" s="2"/>
      <c r="H52" s="25"/>
      <c r="I52" s="3"/>
      <c r="J52" s="25"/>
      <c r="K52" s="1"/>
      <c r="L52" s="32"/>
      <c r="M52" s="32"/>
    </row>
    <row r="53" spans="1:14" ht="24.75" customHeight="1">
      <c r="A53" s="1"/>
      <c r="B53" s="25" t="s">
        <v>19</v>
      </c>
      <c r="C53" s="1"/>
      <c r="D53" s="1"/>
      <c r="E53" s="1"/>
      <c r="F53" s="1"/>
      <c r="G53" s="1"/>
      <c r="H53" s="25">
        <f>SUM(H5:H52)</f>
        <v>26105171.779999997</v>
      </c>
      <c r="I53" s="1"/>
      <c r="J53" s="27">
        <f>SUM(J5:J52)</f>
        <v>285190.64882499998</v>
      </c>
      <c r="K53" s="27"/>
      <c r="L53" s="27">
        <f>SUM(L5:L52)</f>
        <v>26066795.849999998</v>
      </c>
      <c r="M53" s="27">
        <f>SUM(M5:M52)</f>
        <v>285190.64882499998</v>
      </c>
    </row>
    <row r="55" spans="1:14">
      <c r="G55" s="26"/>
      <c r="K55" s="26"/>
    </row>
  </sheetData>
  <mergeCells count="1">
    <mergeCell ref="A2:J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rowBreaks count="1" manualBreakCount="1">
    <brk id="26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2:N49"/>
  <sheetViews>
    <sheetView zoomScaleNormal="100" workbookViewId="0">
      <selection activeCell="B46" sqref="B46"/>
    </sheetView>
  </sheetViews>
  <sheetFormatPr defaultRowHeight="12.75"/>
  <cols>
    <col min="1" max="1" width="5.42578125" customWidth="1"/>
    <col min="2" max="2" width="32.42578125" style="26" customWidth="1"/>
    <col min="3" max="3" width="19" customWidth="1"/>
    <col min="5" max="5" width="13" customWidth="1"/>
    <col min="6" max="6" width="10.85546875" customWidth="1"/>
    <col min="7" max="7" width="17.5703125" customWidth="1"/>
    <col min="8" max="8" width="15.7109375" style="26" customWidth="1"/>
    <col min="9" max="9" width="18.85546875" customWidth="1"/>
    <col min="10" max="10" width="12.140625" style="26" customWidth="1"/>
    <col min="11" max="11" width="15.140625" customWidth="1"/>
    <col min="12" max="12" width="17.140625" style="31" customWidth="1"/>
    <col min="13" max="13" width="14.42578125" style="31" customWidth="1"/>
    <col min="14" max="14" width="9.140625" style="30"/>
  </cols>
  <sheetData>
    <row r="2" spans="1:14">
      <c r="A2" s="178" t="s">
        <v>147</v>
      </c>
      <c r="B2" s="178"/>
      <c r="C2" s="178"/>
      <c r="D2" s="178"/>
      <c r="E2" s="178"/>
      <c r="F2" s="178"/>
      <c r="G2" s="178"/>
      <c r="H2" s="178"/>
      <c r="I2" s="178"/>
      <c r="J2" s="178"/>
    </row>
    <row r="4" spans="1:14" ht="76.5">
      <c r="A4" s="1" t="s">
        <v>1</v>
      </c>
      <c r="B4" s="25" t="s">
        <v>2</v>
      </c>
      <c r="C4" s="1" t="s">
        <v>3</v>
      </c>
      <c r="D4" s="2" t="s">
        <v>20</v>
      </c>
      <c r="E4" s="1" t="s">
        <v>4</v>
      </c>
      <c r="F4" s="1" t="s">
        <v>7</v>
      </c>
      <c r="G4" s="1" t="s">
        <v>40</v>
      </c>
      <c r="H4" s="22" t="s">
        <v>21</v>
      </c>
      <c r="I4" s="2" t="s">
        <v>35</v>
      </c>
      <c r="J4" s="22" t="s">
        <v>22</v>
      </c>
      <c r="K4" s="28" t="s">
        <v>126</v>
      </c>
      <c r="L4" s="63" t="s">
        <v>139</v>
      </c>
      <c r="M4" s="32"/>
      <c r="N4" s="30" t="s">
        <v>130</v>
      </c>
    </row>
    <row r="5" spans="1:14" ht="39.75" customHeight="1">
      <c r="A5" s="13">
        <v>1</v>
      </c>
      <c r="B5" s="61" t="s">
        <v>16</v>
      </c>
      <c r="C5" s="13" t="s">
        <v>17</v>
      </c>
      <c r="D5" s="13">
        <v>849</v>
      </c>
      <c r="E5" s="13" t="s">
        <v>49</v>
      </c>
      <c r="F5" s="13"/>
      <c r="G5" s="14" t="s">
        <v>18</v>
      </c>
      <c r="H5" s="23">
        <v>539564.97</v>
      </c>
      <c r="I5" s="17">
        <v>12</v>
      </c>
      <c r="J5" s="24">
        <v>8093.47</v>
      </c>
      <c r="K5" s="29">
        <v>44566</v>
      </c>
      <c r="L5" s="32">
        <v>496401.81</v>
      </c>
      <c r="M5" s="32">
        <f>L5*1.5%</f>
        <v>7446.0271499999999</v>
      </c>
      <c r="N5" s="30" t="s">
        <v>128</v>
      </c>
    </row>
    <row r="6" spans="1:14" ht="50.25" customHeight="1">
      <c r="A6" s="13">
        <v>2</v>
      </c>
      <c r="B6" s="61" t="s">
        <v>38</v>
      </c>
      <c r="C6" s="13" t="s">
        <v>33</v>
      </c>
      <c r="D6" s="13">
        <v>7519</v>
      </c>
      <c r="E6" s="13" t="s">
        <v>32</v>
      </c>
      <c r="F6" s="13"/>
      <c r="G6" s="14" t="s">
        <v>18</v>
      </c>
      <c r="H6" s="24">
        <v>3986122.66</v>
      </c>
      <c r="I6" s="17">
        <v>12</v>
      </c>
      <c r="J6" s="24">
        <f t="shared" ref="J6:J12" si="0">H6*1.5%</f>
        <v>59791.839899999999</v>
      </c>
      <c r="K6" s="1"/>
      <c r="L6" s="32">
        <v>3667241.87</v>
      </c>
      <c r="M6" s="32">
        <f t="shared" ref="M6:M43" si="1">L6*1.5%</f>
        <v>55008.628049999999</v>
      </c>
      <c r="N6" s="30" t="s">
        <v>129</v>
      </c>
    </row>
    <row r="7" spans="1:14" ht="51" customHeight="1">
      <c r="A7" s="13">
        <v>3</v>
      </c>
      <c r="B7" s="61" t="s">
        <v>44</v>
      </c>
      <c r="C7" s="13" t="s">
        <v>45</v>
      </c>
      <c r="D7" s="13">
        <v>8068</v>
      </c>
      <c r="E7" s="13" t="s">
        <v>46</v>
      </c>
      <c r="F7" s="14"/>
      <c r="G7" s="14" t="s">
        <v>18</v>
      </c>
      <c r="H7" s="24">
        <v>1290557.28</v>
      </c>
      <c r="I7" s="17">
        <v>12</v>
      </c>
      <c r="J7" s="24">
        <f t="shared" si="0"/>
        <v>19358.359199999999</v>
      </c>
      <c r="K7" s="1"/>
      <c r="L7" s="32">
        <v>23397.200000000001</v>
      </c>
      <c r="M7" s="32">
        <f t="shared" si="1"/>
        <v>350.95799999999997</v>
      </c>
      <c r="N7" s="30" t="s">
        <v>129</v>
      </c>
    </row>
    <row r="8" spans="1:14" ht="35.25" customHeight="1">
      <c r="A8" s="13">
        <v>4</v>
      </c>
      <c r="B8" s="61" t="s">
        <v>47</v>
      </c>
      <c r="C8" s="13" t="s">
        <v>48</v>
      </c>
      <c r="D8" s="13">
        <v>2602</v>
      </c>
      <c r="E8" s="13" t="s">
        <v>59</v>
      </c>
      <c r="F8" s="14"/>
      <c r="G8" s="14" t="s">
        <v>18</v>
      </c>
      <c r="H8" s="24">
        <v>363291.24</v>
      </c>
      <c r="I8" s="17">
        <v>12</v>
      </c>
      <c r="J8" s="24">
        <f t="shared" si="0"/>
        <v>5449.3685999999998</v>
      </c>
      <c r="K8" s="1"/>
      <c r="L8" s="32">
        <v>363187.16</v>
      </c>
      <c r="M8" s="32">
        <f t="shared" si="1"/>
        <v>5447.8073999999997</v>
      </c>
      <c r="N8" s="30" t="s">
        <v>129</v>
      </c>
    </row>
    <row r="9" spans="1:14" ht="52.5" customHeight="1">
      <c r="A9" s="13">
        <v>5</v>
      </c>
      <c r="B9" s="61" t="s">
        <v>51</v>
      </c>
      <c r="C9" s="13" t="s">
        <v>52</v>
      </c>
      <c r="D9" s="13">
        <v>2712</v>
      </c>
      <c r="E9" s="13" t="s">
        <v>50</v>
      </c>
      <c r="F9" s="14"/>
      <c r="G9" s="14" t="s">
        <v>18</v>
      </c>
      <c r="H9" s="24">
        <v>378649.44</v>
      </c>
      <c r="I9" s="17">
        <v>12</v>
      </c>
      <c r="J9" s="24">
        <f t="shared" si="0"/>
        <v>5679.7415999999994</v>
      </c>
      <c r="K9" s="1"/>
      <c r="L9" s="32">
        <v>378649.44</v>
      </c>
      <c r="M9" s="32">
        <f t="shared" si="1"/>
        <v>5679.7415999999994</v>
      </c>
      <c r="N9" s="30" t="s">
        <v>129</v>
      </c>
    </row>
    <row r="10" spans="1:14" ht="49.5" customHeight="1">
      <c r="A10" s="13">
        <v>6</v>
      </c>
      <c r="B10" s="61" t="s">
        <v>53</v>
      </c>
      <c r="C10" s="13" t="s">
        <v>54</v>
      </c>
      <c r="D10" s="13">
        <v>4484</v>
      </c>
      <c r="E10" s="21">
        <v>43327</v>
      </c>
      <c r="F10" s="14"/>
      <c r="G10" s="14" t="s">
        <v>18</v>
      </c>
      <c r="H10" s="24">
        <v>334820.28000000003</v>
      </c>
      <c r="I10" s="17">
        <v>12</v>
      </c>
      <c r="J10" s="24">
        <f t="shared" si="0"/>
        <v>5022.3042000000005</v>
      </c>
      <c r="K10" s="1"/>
      <c r="L10" s="32">
        <v>626145.76</v>
      </c>
      <c r="M10" s="32">
        <f t="shared" si="1"/>
        <v>9392.1864000000005</v>
      </c>
      <c r="N10" s="30" t="s">
        <v>129</v>
      </c>
    </row>
    <row r="11" spans="1:14" ht="53.25" customHeight="1">
      <c r="A11" s="13">
        <v>7</v>
      </c>
      <c r="B11" s="61" t="s">
        <v>55</v>
      </c>
      <c r="C11" s="13" t="s">
        <v>121</v>
      </c>
      <c r="D11" s="13">
        <v>954</v>
      </c>
      <c r="E11" s="15">
        <v>43327</v>
      </c>
      <c r="F11" s="14"/>
      <c r="G11" s="14" t="s">
        <v>18</v>
      </c>
      <c r="H11" s="24">
        <v>133197.48000000001</v>
      </c>
      <c r="I11" s="17">
        <v>12</v>
      </c>
      <c r="J11" s="24">
        <f t="shared" si="0"/>
        <v>1997.9622000000002</v>
      </c>
      <c r="K11" s="1"/>
      <c r="L11" s="32">
        <v>131508.9</v>
      </c>
      <c r="M11" s="32">
        <f t="shared" si="1"/>
        <v>1972.6334999999999</v>
      </c>
      <c r="N11" s="30" t="s">
        <v>129</v>
      </c>
    </row>
    <row r="12" spans="1:14" ht="50.25" customHeight="1">
      <c r="A12" s="13">
        <v>8</v>
      </c>
      <c r="B12" s="61" t="s">
        <v>57</v>
      </c>
      <c r="C12" s="13" t="s">
        <v>58</v>
      </c>
      <c r="D12" s="13">
        <v>6842</v>
      </c>
      <c r="E12" s="15">
        <v>43327</v>
      </c>
      <c r="F12" s="14"/>
      <c r="G12" s="14" t="s">
        <v>18</v>
      </c>
      <c r="H12" s="24">
        <v>510892.14</v>
      </c>
      <c r="I12" s="17">
        <v>12</v>
      </c>
      <c r="J12" s="24">
        <f t="shared" si="0"/>
        <v>7663.3820999999998</v>
      </c>
      <c r="K12" s="1"/>
      <c r="L12" s="32">
        <v>977584.96</v>
      </c>
      <c r="M12" s="32">
        <f t="shared" si="1"/>
        <v>14663.774399999998</v>
      </c>
      <c r="N12" s="30" t="s">
        <v>129</v>
      </c>
    </row>
    <row r="13" spans="1:14" ht="48" customHeight="1">
      <c r="A13" s="13">
        <v>9</v>
      </c>
      <c r="B13" s="61" t="s">
        <v>61</v>
      </c>
      <c r="C13" s="13" t="s">
        <v>62</v>
      </c>
      <c r="D13" s="13">
        <v>1163</v>
      </c>
      <c r="E13" s="15">
        <v>43665</v>
      </c>
      <c r="F13" s="14"/>
      <c r="G13" s="14" t="s">
        <v>18</v>
      </c>
      <c r="H13" s="24">
        <v>1</v>
      </c>
      <c r="I13" s="17">
        <v>12</v>
      </c>
      <c r="J13" s="24">
        <f t="shared" ref="J13:J23" si="2">H13*1.5%/12*I13</f>
        <v>1.4999999999999999E-2</v>
      </c>
      <c r="K13" s="1"/>
      <c r="L13" s="32">
        <v>160121.84</v>
      </c>
      <c r="M13" s="32">
        <f t="shared" si="1"/>
        <v>2401.8276000000001</v>
      </c>
      <c r="N13" s="30" t="s">
        <v>129</v>
      </c>
    </row>
    <row r="14" spans="1:14" ht="55.5" customHeight="1">
      <c r="A14" s="13">
        <v>10</v>
      </c>
      <c r="B14" s="61" t="s">
        <v>63</v>
      </c>
      <c r="C14" s="13" t="s">
        <v>64</v>
      </c>
      <c r="D14" s="13">
        <v>1410</v>
      </c>
      <c r="E14" s="15">
        <v>43676</v>
      </c>
      <c r="F14" s="14"/>
      <c r="G14" s="14" t="s">
        <v>18</v>
      </c>
      <c r="H14" s="24">
        <v>1</v>
      </c>
      <c r="I14" s="17">
        <v>12</v>
      </c>
      <c r="J14" s="24">
        <f t="shared" si="2"/>
        <v>1.4999999999999999E-2</v>
      </c>
      <c r="K14" s="1"/>
      <c r="L14" s="32">
        <v>194269.8</v>
      </c>
      <c r="M14" s="32">
        <f t="shared" si="1"/>
        <v>2914.0469999999996</v>
      </c>
      <c r="N14" s="30" t="s">
        <v>129</v>
      </c>
    </row>
    <row r="15" spans="1:14" ht="52.5" customHeight="1">
      <c r="A15" s="13">
        <v>11</v>
      </c>
      <c r="B15" s="61" t="s">
        <v>65</v>
      </c>
      <c r="C15" s="13" t="s">
        <v>66</v>
      </c>
      <c r="D15" s="13">
        <v>5471</v>
      </c>
      <c r="E15" s="15">
        <v>43676</v>
      </c>
      <c r="F15" s="14"/>
      <c r="G15" s="14" t="s">
        <v>18</v>
      </c>
      <c r="H15" s="24">
        <v>1</v>
      </c>
      <c r="I15" s="17">
        <v>12</v>
      </c>
      <c r="J15" s="24">
        <f t="shared" si="2"/>
        <v>1.4999999999999999E-2</v>
      </c>
      <c r="K15" s="1"/>
      <c r="L15" s="32">
        <v>763861.02</v>
      </c>
      <c r="M15" s="32">
        <f t="shared" si="1"/>
        <v>11457.915300000001</v>
      </c>
      <c r="N15" s="30" t="s">
        <v>129</v>
      </c>
    </row>
    <row r="16" spans="1:14" ht="54" customHeight="1">
      <c r="A16" s="13">
        <v>12</v>
      </c>
      <c r="B16" s="61" t="s">
        <v>67</v>
      </c>
      <c r="C16" s="13" t="s">
        <v>68</v>
      </c>
      <c r="D16" s="13">
        <v>5703</v>
      </c>
      <c r="E16" s="15">
        <v>43676</v>
      </c>
      <c r="F16" s="14"/>
      <c r="G16" s="14" t="s">
        <v>18</v>
      </c>
      <c r="H16" s="24">
        <v>1</v>
      </c>
      <c r="I16" s="17">
        <v>12</v>
      </c>
      <c r="J16" s="24">
        <f t="shared" si="2"/>
        <v>1.4999999999999999E-2</v>
      </c>
      <c r="K16" s="1"/>
      <c r="L16" s="32">
        <v>796252.86</v>
      </c>
      <c r="M16" s="32">
        <f t="shared" si="1"/>
        <v>11943.792899999999</v>
      </c>
      <c r="N16" s="30" t="s">
        <v>129</v>
      </c>
    </row>
    <row r="17" spans="1:14" ht="57.75" customHeight="1">
      <c r="A17" s="13">
        <v>13</v>
      </c>
      <c r="B17" s="61" t="s">
        <v>69</v>
      </c>
      <c r="C17" s="13" t="s">
        <v>70</v>
      </c>
      <c r="D17" s="13">
        <v>7600</v>
      </c>
      <c r="E17" s="15">
        <v>43676</v>
      </c>
      <c r="F17" s="14"/>
      <c r="G17" s="14" t="s">
        <v>18</v>
      </c>
      <c r="H17" s="24">
        <v>1</v>
      </c>
      <c r="I17" s="17">
        <v>12</v>
      </c>
      <c r="J17" s="24">
        <f t="shared" si="2"/>
        <v>1.4999999999999999E-2</v>
      </c>
      <c r="K17" s="1"/>
      <c r="L17" s="32">
        <v>1061796</v>
      </c>
      <c r="M17" s="32">
        <f t="shared" si="1"/>
        <v>15926.939999999999</v>
      </c>
      <c r="N17" s="30" t="s">
        <v>129</v>
      </c>
    </row>
    <row r="18" spans="1:14" ht="59.25" customHeight="1">
      <c r="A18" s="13">
        <v>14</v>
      </c>
      <c r="B18" s="61" t="s">
        <v>71</v>
      </c>
      <c r="C18" s="13" t="s">
        <v>72</v>
      </c>
      <c r="D18" s="13">
        <v>1553</v>
      </c>
      <c r="E18" s="15">
        <v>43676</v>
      </c>
      <c r="F18" s="14"/>
      <c r="G18" s="14" t="s">
        <v>18</v>
      </c>
      <c r="H18" s="24">
        <v>1</v>
      </c>
      <c r="I18" s="17">
        <v>12</v>
      </c>
      <c r="J18" s="24">
        <f t="shared" si="2"/>
        <v>1.4999999999999999E-2</v>
      </c>
      <c r="K18" s="1"/>
      <c r="L18" s="32">
        <v>216860.92</v>
      </c>
      <c r="M18" s="32">
        <f t="shared" si="1"/>
        <v>3252.9138000000003</v>
      </c>
      <c r="N18" s="30" t="s">
        <v>129</v>
      </c>
    </row>
    <row r="19" spans="1:14" ht="48.75" customHeight="1">
      <c r="A19" s="13">
        <v>15</v>
      </c>
      <c r="B19" s="61" t="s">
        <v>73</v>
      </c>
      <c r="C19" s="13" t="s">
        <v>74</v>
      </c>
      <c r="D19" s="13">
        <v>3924</v>
      </c>
      <c r="E19" s="15">
        <v>43676</v>
      </c>
      <c r="F19" s="14"/>
      <c r="G19" s="14" t="s">
        <v>18</v>
      </c>
      <c r="H19" s="24">
        <v>1</v>
      </c>
      <c r="I19" s="17">
        <v>12</v>
      </c>
      <c r="J19" s="24">
        <f t="shared" si="2"/>
        <v>1.4999999999999999E-2</v>
      </c>
      <c r="K19" s="1"/>
      <c r="L19" s="32">
        <v>547868.88</v>
      </c>
      <c r="M19" s="32">
        <f t="shared" si="1"/>
        <v>8218.0331999999999</v>
      </c>
      <c r="N19" s="30" t="s">
        <v>129</v>
      </c>
    </row>
    <row r="20" spans="1:14" ht="61.5" customHeight="1">
      <c r="A20" s="13">
        <v>16</v>
      </c>
      <c r="B20" s="61" t="s">
        <v>75</v>
      </c>
      <c r="C20" s="13" t="s">
        <v>76</v>
      </c>
      <c r="D20" s="13">
        <v>6039</v>
      </c>
      <c r="E20" s="15">
        <v>43704</v>
      </c>
      <c r="F20" s="14"/>
      <c r="G20" s="14" t="s">
        <v>18</v>
      </c>
      <c r="H20" s="24">
        <v>1</v>
      </c>
      <c r="I20" s="17">
        <v>12</v>
      </c>
      <c r="J20" s="24">
        <f t="shared" si="2"/>
        <v>1.4999999999999999E-2</v>
      </c>
      <c r="K20" s="1"/>
      <c r="L20" s="32">
        <v>838998.27</v>
      </c>
      <c r="M20" s="32">
        <f t="shared" si="1"/>
        <v>12584.974050000001</v>
      </c>
      <c r="N20" s="30" t="s">
        <v>129</v>
      </c>
    </row>
    <row r="21" spans="1:14" ht="60" customHeight="1">
      <c r="A21" s="13">
        <v>17</v>
      </c>
      <c r="B21" s="61" t="s">
        <v>77</v>
      </c>
      <c r="C21" s="13" t="s">
        <v>78</v>
      </c>
      <c r="D21" s="13">
        <v>3084</v>
      </c>
      <c r="E21" s="15">
        <v>43676</v>
      </c>
      <c r="F21" s="14"/>
      <c r="G21" s="14" t="s">
        <v>18</v>
      </c>
      <c r="H21" s="24">
        <v>1</v>
      </c>
      <c r="I21" s="17">
        <v>12</v>
      </c>
      <c r="J21" s="24">
        <f t="shared" si="2"/>
        <v>1.4999999999999999E-2</v>
      </c>
      <c r="K21" s="1"/>
      <c r="L21" s="32">
        <v>430588.08</v>
      </c>
      <c r="M21" s="32">
        <f t="shared" si="1"/>
        <v>6458.8212000000003</v>
      </c>
      <c r="N21" s="30" t="s">
        <v>129</v>
      </c>
    </row>
    <row r="22" spans="1:14" ht="63.75" customHeight="1">
      <c r="A22" s="13">
        <v>18</v>
      </c>
      <c r="B22" s="61" t="s">
        <v>79</v>
      </c>
      <c r="C22" s="13" t="s">
        <v>80</v>
      </c>
      <c r="D22" s="13">
        <v>572</v>
      </c>
      <c r="E22" s="15">
        <v>43671</v>
      </c>
      <c r="F22" s="14"/>
      <c r="G22" s="14" t="s">
        <v>18</v>
      </c>
      <c r="H22" s="24">
        <v>1</v>
      </c>
      <c r="I22" s="17">
        <v>12</v>
      </c>
      <c r="J22" s="24">
        <f t="shared" si="2"/>
        <v>1.4999999999999999E-2</v>
      </c>
      <c r="K22" s="1"/>
      <c r="L22" s="32">
        <v>78781.56</v>
      </c>
      <c r="M22" s="32">
        <f t="shared" si="1"/>
        <v>1181.7233999999999</v>
      </c>
      <c r="N22" s="30" t="s">
        <v>129</v>
      </c>
    </row>
    <row r="23" spans="1:14" ht="54.75" customHeight="1">
      <c r="A23" s="13">
        <v>19</v>
      </c>
      <c r="B23" s="61" t="s">
        <v>81</v>
      </c>
      <c r="C23" s="13" t="s">
        <v>82</v>
      </c>
      <c r="D23" s="13">
        <v>1212</v>
      </c>
      <c r="E23" s="15">
        <v>43671</v>
      </c>
      <c r="F23" s="14"/>
      <c r="G23" s="14" t="s">
        <v>18</v>
      </c>
      <c r="H23" s="24">
        <v>1</v>
      </c>
      <c r="I23" s="17">
        <v>12</v>
      </c>
      <c r="J23" s="24">
        <f t="shared" si="2"/>
        <v>1.4999999999999999E-2</v>
      </c>
      <c r="K23" s="1"/>
      <c r="L23" s="32">
        <v>169219.44</v>
      </c>
      <c r="M23" s="32">
        <f t="shared" si="1"/>
        <v>2538.2916</v>
      </c>
      <c r="N23" s="30" t="s">
        <v>129</v>
      </c>
    </row>
    <row r="24" spans="1:14" ht="55.5" customHeight="1">
      <c r="A24" s="13">
        <v>20</v>
      </c>
      <c r="B24" s="61" t="s">
        <v>83</v>
      </c>
      <c r="C24" s="13" t="s">
        <v>84</v>
      </c>
      <c r="D24" s="13">
        <v>1704</v>
      </c>
      <c r="E24" s="15">
        <v>43671</v>
      </c>
      <c r="F24" s="14"/>
      <c r="G24" s="14" t="s">
        <v>18</v>
      </c>
      <c r="H24" s="24">
        <v>1</v>
      </c>
      <c r="I24" s="17">
        <v>12</v>
      </c>
      <c r="J24" s="24">
        <f t="shared" ref="J24:J39" si="3">H24*1.5%/12*6</f>
        <v>7.4999999999999997E-3</v>
      </c>
      <c r="K24" s="1"/>
      <c r="L24" s="32">
        <v>240826.32</v>
      </c>
      <c r="M24" s="32">
        <f t="shared" si="1"/>
        <v>3612.3948</v>
      </c>
      <c r="N24" s="30" t="s">
        <v>129</v>
      </c>
    </row>
    <row r="25" spans="1:14" ht="63" customHeight="1">
      <c r="A25" s="13">
        <v>21</v>
      </c>
      <c r="B25" s="61" t="s">
        <v>85</v>
      </c>
      <c r="C25" s="13" t="s">
        <v>86</v>
      </c>
      <c r="D25" s="13">
        <v>6579</v>
      </c>
      <c r="E25" s="15">
        <v>43676</v>
      </c>
      <c r="F25" s="14"/>
      <c r="G25" s="14" t="s">
        <v>18</v>
      </c>
      <c r="H25" s="24">
        <v>1</v>
      </c>
      <c r="I25" s="17">
        <v>12</v>
      </c>
      <c r="J25" s="24">
        <f t="shared" si="3"/>
        <v>7.4999999999999997E-3</v>
      </c>
      <c r="K25" s="1"/>
      <c r="L25" s="32">
        <v>923033.7</v>
      </c>
      <c r="M25" s="32">
        <f t="shared" si="1"/>
        <v>13845.505499999999</v>
      </c>
      <c r="N25" s="30" t="s">
        <v>129</v>
      </c>
    </row>
    <row r="26" spans="1:14" ht="63" customHeight="1">
      <c r="A26" s="13">
        <v>22</v>
      </c>
      <c r="B26" s="61" t="s">
        <v>87</v>
      </c>
      <c r="C26" s="13" t="s">
        <v>88</v>
      </c>
      <c r="D26" s="13">
        <v>3641</v>
      </c>
      <c r="E26" s="15">
        <v>43676</v>
      </c>
      <c r="F26" s="14"/>
      <c r="G26" s="14" t="s">
        <v>18</v>
      </c>
      <c r="H26" s="24">
        <v>1</v>
      </c>
      <c r="I26" s="17">
        <v>12</v>
      </c>
      <c r="J26" s="24">
        <f t="shared" si="3"/>
        <v>7.4999999999999997E-3</v>
      </c>
      <c r="K26" s="1"/>
      <c r="L26" s="32">
        <v>508356.42</v>
      </c>
      <c r="M26" s="32">
        <f t="shared" si="1"/>
        <v>7625.3462999999992</v>
      </c>
      <c r="N26" s="30" t="s">
        <v>129</v>
      </c>
    </row>
    <row r="27" spans="1:14" ht="52.5" customHeight="1">
      <c r="A27" s="13">
        <v>23</v>
      </c>
      <c r="B27" s="61" t="s">
        <v>89</v>
      </c>
      <c r="C27" s="18" t="s">
        <v>90</v>
      </c>
      <c r="D27" s="13">
        <v>1286</v>
      </c>
      <c r="E27" s="15">
        <v>43676</v>
      </c>
      <c r="F27" s="14"/>
      <c r="G27" s="14" t="s">
        <v>18</v>
      </c>
      <c r="H27" s="24">
        <v>1</v>
      </c>
      <c r="I27" s="17">
        <v>12</v>
      </c>
      <c r="J27" s="24">
        <f t="shared" si="3"/>
        <v>7.4999999999999997E-3</v>
      </c>
      <c r="K27" s="1"/>
      <c r="L27" s="32">
        <v>179551.32</v>
      </c>
      <c r="M27" s="32">
        <f t="shared" si="1"/>
        <v>2693.2698</v>
      </c>
      <c r="N27" s="30" t="s">
        <v>129</v>
      </c>
    </row>
    <row r="28" spans="1:14" ht="54.75" customHeight="1">
      <c r="A28" s="13">
        <v>24</v>
      </c>
      <c r="B28" s="61" t="s">
        <v>91</v>
      </c>
      <c r="C28" s="13" t="s">
        <v>92</v>
      </c>
      <c r="D28" s="13">
        <v>1197</v>
      </c>
      <c r="E28" s="15">
        <v>43671</v>
      </c>
      <c r="F28" s="14"/>
      <c r="G28" s="14" t="s">
        <v>18</v>
      </c>
      <c r="H28" s="24">
        <v>1</v>
      </c>
      <c r="I28" s="17">
        <v>12</v>
      </c>
      <c r="J28" s="24">
        <f t="shared" si="3"/>
        <v>7.4999999999999997E-3</v>
      </c>
      <c r="K28" s="1"/>
      <c r="L28" s="32">
        <v>167651.82</v>
      </c>
      <c r="M28" s="32">
        <f t="shared" si="1"/>
        <v>2514.7773000000002</v>
      </c>
      <c r="N28" s="30" t="s">
        <v>129</v>
      </c>
    </row>
    <row r="29" spans="1:14" ht="51" customHeight="1">
      <c r="A29" s="13">
        <v>25</v>
      </c>
      <c r="B29" s="61" t="s">
        <v>93</v>
      </c>
      <c r="C29" s="13" t="s">
        <v>94</v>
      </c>
      <c r="D29" s="13">
        <v>2595</v>
      </c>
      <c r="E29" s="15">
        <v>43676</v>
      </c>
      <c r="F29" s="14"/>
      <c r="G29" s="14" t="s">
        <v>18</v>
      </c>
      <c r="H29" s="24">
        <v>1</v>
      </c>
      <c r="I29" s="17">
        <v>12</v>
      </c>
      <c r="J29" s="24">
        <f t="shared" si="3"/>
        <v>7.4999999999999997E-3</v>
      </c>
      <c r="K29" s="1"/>
      <c r="L29" s="32">
        <v>362313.9</v>
      </c>
      <c r="M29" s="32">
        <f t="shared" si="1"/>
        <v>5434.7084999999997</v>
      </c>
      <c r="N29" s="30" t="s">
        <v>129</v>
      </c>
    </row>
    <row r="30" spans="1:14" ht="68.25" customHeight="1">
      <c r="A30" s="13">
        <v>26</v>
      </c>
      <c r="B30" s="61" t="s">
        <v>95</v>
      </c>
      <c r="C30" s="13" t="s">
        <v>96</v>
      </c>
      <c r="D30" s="13">
        <v>2042</v>
      </c>
      <c r="E30" s="15">
        <v>43671</v>
      </c>
      <c r="F30" s="14"/>
      <c r="G30" s="14" t="s">
        <v>18</v>
      </c>
      <c r="H30" s="24">
        <v>1</v>
      </c>
      <c r="I30" s="17">
        <v>12</v>
      </c>
      <c r="J30" s="24">
        <f t="shared" si="3"/>
        <v>7.4999999999999997E-3</v>
      </c>
      <c r="K30" s="1"/>
      <c r="L30" s="32">
        <v>285104.03999999998</v>
      </c>
      <c r="M30" s="32">
        <f t="shared" si="1"/>
        <v>4276.5605999999998</v>
      </c>
      <c r="N30" s="30" t="s">
        <v>129</v>
      </c>
    </row>
    <row r="31" spans="1:14" ht="51" customHeight="1">
      <c r="A31" s="13">
        <v>27</v>
      </c>
      <c r="B31" s="61" t="s">
        <v>97</v>
      </c>
      <c r="C31" s="13" t="s">
        <v>98</v>
      </c>
      <c r="D31" s="13">
        <v>2615</v>
      </c>
      <c r="E31" s="15">
        <v>43671</v>
      </c>
      <c r="F31" s="14"/>
      <c r="G31" s="14" t="s">
        <v>18</v>
      </c>
      <c r="H31" s="24">
        <v>1</v>
      </c>
      <c r="I31" s="17">
        <v>12</v>
      </c>
      <c r="J31" s="24">
        <f t="shared" si="3"/>
        <v>7.4999999999999997E-3</v>
      </c>
      <c r="K31" s="1"/>
      <c r="L31" s="32">
        <v>365106.3</v>
      </c>
      <c r="M31" s="32">
        <f t="shared" si="1"/>
        <v>5476.5944999999992</v>
      </c>
      <c r="N31" s="30" t="s">
        <v>129</v>
      </c>
    </row>
    <row r="32" spans="1:14" ht="56.25" customHeight="1">
      <c r="A32" s="13">
        <v>28</v>
      </c>
      <c r="B32" s="61" t="s">
        <v>99</v>
      </c>
      <c r="C32" s="13" t="s">
        <v>100</v>
      </c>
      <c r="D32" s="13">
        <v>2856</v>
      </c>
      <c r="E32" s="15">
        <v>43704</v>
      </c>
      <c r="F32" s="14"/>
      <c r="G32" s="14" t="s">
        <v>18</v>
      </c>
      <c r="H32" s="24">
        <v>1</v>
      </c>
      <c r="I32" s="17">
        <v>12</v>
      </c>
      <c r="J32" s="24">
        <f t="shared" si="3"/>
        <v>7.4999999999999997E-3</v>
      </c>
      <c r="K32" s="1"/>
      <c r="L32" s="32">
        <v>398754.72</v>
      </c>
      <c r="M32" s="32">
        <f t="shared" si="1"/>
        <v>5981.3207999999995</v>
      </c>
      <c r="N32" s="30" t="s">
        <v>129</v>
      </c>
    </row>
    <row r="33" spans="1:14" ht="54.75" customHeight="1">
      <c r="A33" s="13">
        <v>29</v>
      </c>
      <c r="B33" s="61" t="s">
        <v>101</v>
      </c>
      <c r="C33" s="13" t="s">
        <v>102</v>
      </c>
      <c r="D33" s="13">
        <v>2845</v>
      </c>
      <c r="E33" s="15">
        <v>43672</v>
      </c>
      <c r="F33" s="14"/>
      <c r="G33" s="14" t="s">
        <v>18</v>
      </c>
      <c r="H33" s="24">
        <v>1</v>
      </c>
      <c r="I33" s="17">
        <v>12</v>
      </c>
      <c r="J33" s="24">
        <f t="shared" si="3"/>
        <v>7.4999999999999997E-3</v>
      </c>
      <c r="K33" s="1"/>
      <c r="L33" s="32">
        <v>397218.9</v>
      </c>
      <c r="M33" s="32">
        <f t="shared" si="1"/>
        <v>5958.2835000000005</v>
      </c>
      <c r="N33" s="30" t="s">
        <v>129</v>
      </c>
    </row>
    <row r="34" spans="1:14" ht="56.25" customHeight="1">
      <c r="A34" s="13">
        <v>30</v>
      </c>
      <c r="B34" s="61" t="s">
        <v>103</v>
      </c>
      <c r="C34" s="13" t="s">
        <v>104</v>
      </c>
      <c r="D34" s="13">
        <v>1287</v>
      </c>
      <c r="E34" s="15">
        <v>43671</v>
      </c>
      <c r="F34" s="14"/>
      <c r="G34" s="14" t="s">
        <v>18</v>
      </c>
      <c r="H34" s="24">
        <v>1</v>
      </c>
      <c r="I34" s="17">
        <v>12</v>
      </c>
      <c r="J34" s="24">
        <f t="shared" si="3"/>
        <v>7.4999999999999997E-3</v>
      </c>
      <c r="K34" s="1"/>
      <c r="L34" s="32">
        <v>179690.94</v>
      </c>
      <c r="M34" s="32">
        <f t="shared" si="1"/>
        <v>2695.3640999999998</v>
      </c>
      <c r="N34" s="30" t="s">
        <v>129</v>
      </c>
    </row>
    <row r="35" spans="1:14" ht="59.25" customHeight="1">
      <c r="A35" s="13">
        <v>31</v>
      </c>
      <c r="B35" s="61" t="s">
        <v>105</v>
      </c>
      <c r="C35" s="13" t="s">
        <v>106</v>
      </c>
      <c r="D35" s="13">
        <v>3369</v>
      </c>
      <c r="E35" s="15">
        <v>43672</v>
      </c>
      <c r="F35" s="14"/>
      <c r="G35" s="14" t="s">
        <v>18</v>
      </c>
      <c r="H35" s="24">
        <v>1</v>
      </c>
      <c r="I35" s="17">
        <v>12</v>
      </c>
      <c r="J35" s="24">
        <f t="shared" si="3"/>
        <v>7.4999999999999997E-3</v>
      </c>
      <c r="K35" s="1"/>
      <c r="L35" s="32">
        <v>470379.78</v>
      </c>
      <c r="M35" s="32">
        <f t="shared" si="1"/>
        <v>7055.6967000000004</v>
      </c>
      <c r="N35" s="30" t="s">
        <v>129</v>
      </c>
    </row>
    <row r="36" spans="1:14" ht="62.25" customHeight="1">
      <c r="A36" s="13">
        <v>32</v>
      </c>
      <c r="B36" s="61" t="s">
        <v>107</v>
      </c>
      <c r="C36" s="13" t="s">
        <v>108</v>
      </c>
      <c r="D36" s="13">
        <v>2813</v>
      </c>
      <c r="E36" s="15">
        <v>43704</v>
      </c>
      <c r="F36" s="14"/>
      <c r="G36" s="14" t="s">
        <v>18</v>
      </c>
      <c r="H36" s="24">
        <v>1</v>
      </c>
      <c r="I36" s="17">
        <v>12</v>
      </c>
      <c r="J36" s="24">
        <f t="shared" si="3"/>
        <v>7.4999999999999997E-3</v>
      </c>
      <c r="K36" s="1"/>
      <c r="L36" s="32">
        <v>392751.06</v>
      </c>
      <c r="M36" s="32">
        <f t="shared" si="1"/>
        <v>5891.2658999999994</v>
      </c>
      <c r="N36" s="30" t="s">
        <v>129</v>
      </c>
    </row>
    <row r="37" spans="1:14" ht="55.5" customHeight="1">
      <c r="A37" s="13">
        <v>33</v>
      </c>
      <c r="B37" s="61" t="s">
        <v>109</v>
      </c>
      <c r="C37" s="13" t="s">
        <v>110</v>
      </c>
      <c r="D37" s="13">
        <v>1410</v>
      </c>
      <c r="E37" s="15">
        <v>43704</v>
      </c>
      <c r="F37" s="14"/>
      <c r="G37" s="14" t="s">
        <v>18</v>
      </c>
      <c r="H37" s="24">
        <v>1</v>
      </c>
      <c r="I37" s="17">
        <v>12</v>
      </c>
      <c r="J37" s="24">
        <f t="shared" si="3"/>
        <v>7.4999999999999997E-3</v>
      </c>
      <c r="K37" s="1"/>
      <c r="L37" s="32">
        <v>196680.9</v>
      </c>
      <c r="M37" s="32">
        <f t="shared" si="1"/>
        <v>2950.2134999999998</v>
      </c>
      <c r="N37" s="30" t="s">
        <v>129</v>
      </c>
    </row>
    <row r="38" spans="1:14" ht="53.25" customHeight="1">
      <c r="A38" s="13">
        <v>34</v>
      </c>
      <c r="B38" s="61" t="s">
        <v>111</v>
      </c>
      <c r="C38" s="13" t="s">
        <v>112</v>
      </c>
      <c r="D38" s="13">
        <v>2611</v>
      </c>
      <c r="E38" s="15">
        <v>43672</v>
      </c>
      <c r="F38" s="14"/>
      <c r="G38" s="14" t="s">
        <v>18</v>
      </c>
      <c r="H38" s="24">
        <v>1</v>
      </c>
      <c r="I38" s="17">
        <v>12</v>
      </c>
      <c r="J38" s="24">
        <f t="shared" si="3"/>
        <v>7.4999999999999997E-3</v>
      </c>
      <c r="K38" s="1"/>
      <c r="L38" s="32">
        <v>364547.82</v>
      </c>
      <c r="M38" s="32">
        <f t="shared" si="1"/>
        <v>5468.2173000000003</v>
      </c>
      <c r="N38" s="30" t="s">
        <v>129</v>
      </c>
    </row>
    <row r="39" spans="1:14" ht="53.25" customHeight="1">
      <c r="A39" s="13">
        <v>35</v>
      </c>
      <c r="B39" s="61" t="s">
        <v>113</v>
      </c>
      <c r="C39" s="18" t="s">
        <v>114</v>
      </c>
      <c r="D39" s="13">
        <v>4330</v>
      </c>
      <c r="E39" s="15">
        <v>43704</v>
      </c>
      <c r="F39" s="14"/>
      <c r="G39" s="14" t="s">
        <v>18</v>
      </c>
      <c r="H39" s="24">
        <v>1</v>
      </c>
      <c r="I39" s="17">
        <v>12</v>
      </c>
      <c r="J39" s="24">
        <f t="shared" si="3"/>
        <v>7.4999999999999997E-3</v>
      </c>
      <c r="K39" s="1"/>
      <c r="L39" s="32">
        <v>603125.69999999995</v>
      </c>
      <c r="M39" s="32">
        <f t="shared" si="1"/>
        <v>9046.8854999999985</v>
      </c>
      <c r="N39" s="30" t="s">
        <v>129</v>
      </c>
    </row>
    <row r="40" spans="1:14" ht="69" customHeight="1">
      <c r="A40" s="13">
        <v>36</v>
      </c>
      <c r="B40" s="61" t="s">
        <v>115</v>
      </c>
      <c r="C40" s="18" t="s">
        <v>116</v>
      </c>
      <c r="D40" s="13">
        <v>49156</v>
      </c>
      <c r="E40" s="15">
        <v>43249</v>
      </c>
      <c r="F40" s="14"/>
      <c r="G40" s="14" t="s">
        <v>18</v>
      </c>
      <c r="H40" s="24">
        <v>7843822.9199999999</v>
      </c>
      <c r="I40" s="17">
        <v>12</v>
      </c>
      <c r="J40" s="24">
        <f>H40*1.5%</f>
        <v>117657.34379999999</v>
      </c>
      <c r="K40" s="1"/>
      <c r="L40" s="32">
        <v>25069.56</v>
      </c>
      <c r="M40" s="32">
        <f t="shared" si="1"/>
        <v>376.04340000000002</v>
      </c>
      <c r="N40" s="30" t="s">
        <v>129</v>
      </c>
    </row>
    <row r="41" spans="1:14" ht="55.5" customHeight="1">
      <c r="A41" s="13">
        <v>37</v>
      </c>
      <c r="B41" s="61" t="s">
        <v>117</v>
      </c>
      <c r="C41" s="18" t="s">
        <v>118</v>
      </c>
      <c r="D41" s="13">
        <v>636</v>
      </c>
      <c r="E41" s="15">
        <v>43704</v>
      </c>
      <c r="F41" s="14"/>
      <c r="G41" s="14" t="s">
        <v>18</v>
      </c>
      <c r="H41" s="24">
        <v>88798.32</v>
      </c>
      <c r="I41" s="17">
        <v>12</v>
      </c>
      <c r="J41" s="24">
        <f>H41*1.5%/12*I41</f>
        <v>1331.9748</v>
      </c>
      <c r="K41" s="1"/>
      <c r="L41" s="32">
        <v>106192.92</v>
      </c>
      <c r="M41" s="32">
        <f t="shared" si="1"/>
        <v>1592.8937999999998</v>
      </c>
      <c r="N41" s="30" t="s">
        <v>129</v>
      </c>
    </row>
    <row r="42" spans="1:14" ht="66" customHeight="1">
      <c r="A42" s="13">
        <v>38</v>
      </c>
      <c r="B42" s="61" t="s">
        <v>122</v>
      </c>
      <c r="C42" s="13" t="s">
        <v>127</v>
      </c>
      <c r="D42" s="13">
        <v>10811</v>
      </c>
      <c r="E42" s="15">
        <v>43820</v>
      </c>
      <c r="F42" s="14"/>
      <c r="G42" s="14" t="s">
        <v>18</v>
      </c>
      <c r="H42" s="24">
        <v>1</v>
      </c>
      <c r="I42" s="17">
        <v>12</v>
      </c>
      <c r="J42" s="24">
        <f>H42*1.5%/12*I42</f>
        <v>1.4999999999999999E-2</v>
      </c>
      <c r="K42" s="1"/>
      <c r="L42" s="32">
        <v>1002395.92</v>
      </c>
      <c r="M42" s="32">
        <f t="shared" si="1"/>
        <v>15035.9388</v>
      </c>
      <c r="N42" s="30" t="s">
        <v>129</v>
      </c>
    </row>
    <row r="43" spans="1:14" ht="51.75">
      <c r="A43" s="51">
        <v>7</v>
      </c>
      <c r="B43" s="99" t="s">
        <v>137</v>
      </c>
      <c r="C43" s="100" t="s">
        <v>136</v>
      </c>
      <c r="D43" s="101">
        <v>8699</v>
      </c>
      <c r="E43" s="102">
        <v>38337</v>
      </c>
      <c r="F43" s="56"/>
      <c r="G43" s="14" t="s">
        <v>18</v>
      </c>
      <c r="H43" s="103">
        <v>4756091.26</v>
      </c>
      <c r="I43" s="104">
        <v>12</v>
      </c>
      <c r="J43" s="105">
        <f>H43*1.5%/12*I43</f>
        <v>71341.368899999987</v>
      </c>
      <c r="K43" s="62"/>
      <c r="L43" s="106">
        <v>4375597</v>
      </c>
      <c r="M43" s="107">
        <f t="shared" si="1"/>
        <v>65633.955000000002</v>
      </c>
      <c r="N43"/>
    </row>
    <row r="44" spans="1:14" ht="51.75">
      <c r="A44" s="13">
        <v>8</v>
      </c>
      <c r="B44" s="61" t="s">
        <v>145</v>
      </c>
      <c r="C44" s="13" t="s">
        <v>146</v>
      </c>
      <c r="D44" s="17">
        <v>1731</v>
      </c>
      <c r="E44" s="15">
        <v>44867</v>
      </c>
      <c r="F44" s="13"/>
      <c r="G44" s="14" t="s">
        <v>18</v>
      </c>
      <c r="H44" s="108">
        <v>350146.68</v>
      </c>
      <c r="I44" s="17">
        <v>2</v>
      </c>
      <c r="J44" s="24">
        <v>350146.68</v>
      </c>
      <c r="K44" s="109"/>
      <c r="L44" s="110">
        <v>350146.68</v>
      </c>
      <c r="M44" s="111">
        <v>876</v>
      </c>
      <c r="N44"/>
    </row>
    <row r="45" spans="1:14">
      <c r="A45" s="1"/>
      <c r="B45" s="22"/>
      <c r="C45" s="1"/>
      <c r="D45" s="1"/>
      <c r="E45" s="6"/>
      <c r="F45" s="2"/>
      <c r="G45" s="2"/>
      <c r="H45" s="25">
        <f>SUM(H5:H44)</f>
        <v>20575982.670000002</v>
      </c>
      <c r="I45" s="3"/>
      <c r="J45" s="25">
        <f>SUM(J5:J44)</f>
        <v>653534.09530000004</v>
      </c>
      <c r="K45" s="1"/>
      <c r="L45" s="32">
        <f>SUM(L5:L44)</f>
        <v>23817231.489999998</v>
      </c>
      <c r="M45" s="32">
        <f>SUM(M5:M44)</f>
        <v>352882.27215000003</v>
      </c>
    </row>
    <row r="46" spans="1:14">
      <c r="A46" s="1"/>
      <c r="B46" s="22"/>
      <c r="C46" s="1"/>
      <c r="D46" s="1"/>
      <c r="E46" s="6"/>
      <c r="F46" s="2"/>
      <c r="G46" s="2"/>
      <c r="H46" s="25"/>
      <c r="I46" s="3"/>
      <c r="J46" s="25"/>
      <c r="K46" s="1"/>
      <c r="L46" s="32"/>
      <c r="M46" s="32"/>
    </row>
    <row r="47" spans="1:14">
      <c r="A47" s="1"/>
      <c r="B47" s="25" t="s">
        <v>19</v>
      </c>
      <c r="C47" s="1"/>
      <c r="D47" s="1"/>
      <c r="E47" s="1"/>
      <c r="F47" s="1"/>
      <c r="G47" s="1"/>
      <c r="H47" s="25"/>
      <c r="I47" s="1"/>
      <c r="J47" s="27"/>
      <c r="K47" s="1"/>
      <c r="L47" s="32"/>
      <c r="M47" s="32"/>
    </row>
    <row r="49" spans="7:11">
      <c r="G49" s="26"/>
      <c r="K49" s="26"/>
    </row>
  </sheetData>
  <mergeCells count="1">
    <mergeCell ref="A2:J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rowBreaks count="1" manualBreakCount="1">
    <brk id="2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</vt:i4>
      </vt:variant>
    </vt:vector>
  </HeadingPairs>
  <TitlesOfParts>
    <vt:vector size="15" baseType="lpstr">
      <vt:lpstr>2014 г</vt:lpstr>
      <vt:lpstr>2015 г</vt:lpstr>
      <vt:lpstr>2016</vt:lpstr>
      <vt:lpstr>2017</vt:lpstr>
      <vt:lpstr>2018 г</vt:lpstr>
      <vt:lpstr>2019 Г</vt:lpstr>
      <vt:lpstr>2020</vt:lpstr>
      <vt:lpstr>2023</vt:lpstr>
      <vt:lpstr>2021</vt:lpstr>
      <vt:lpstr>Земля к отчету перерасчет</vt:lpstr>
      <vt:lpstr>2023 для отчета </vt:lpstr>
      <vt:lpstr>2024 г</vt:lpstr>
      <vt:lpstr>'2015 г'!Область_печати</vt:lpstr>
      <vt:lpstr>'2018 г'!Область_печати</vt:lpstr>
      <vt:lpstr>'2019 Г'!Область_печати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ULTRA</cp:lastModifiedBy>
  <cp:lastPrinted>2024-02-02T14:20:43Z</cp:lastPrinted>
  <dcterms:created xsi:type="dcterms:W3CDTF">2015-01-27T07:39:23Z</dcterms:created>
  <dcterms:modified xsi:type="dcterms:W3CDTF">2024-05-19T11:54:35Z</dcterms:modified>
</cp:coreProperties>
</file>