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120" yWindow="-120" windowWidth="19440" windowHeight="1500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Т-ТН'!$M$18:$W$28</definedName>
    <definedName name="checkCell_List06_4_double_date">'Форма 4.10.3 | Т-ТН'!$X$18:$X$28</definedName>
    <definedName name="checkCell_List06_4_unique_t">'Форма 4.10.3 | Т-ТН'!$M$18:$M$28</definedName>
    <definedName name="checkCell_List06_4_unique_t1">'Форма 4.10.3 | Т-ТН'!$Y$18:$Y$28</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REESTR_MO!$A$2:$D$348</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Т-ТН'!$V$18:$V$28</definedName>
    <definedName name="List06_4_note">'Форма 4.10.3 | Т-ТН'!$W$18:$W$28</definedName>
    <definedName name="List06_4_Period">'Форма 4.10.3 | Т-ТН'!$O$18:$U$28</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Т-ТН'!$V$18:$V$28</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REESTR_ORG!$A$2:$J$81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M8" i="627"/>
  <c r="O8" i="627"/>
  <c r="M9" i="627"/>
  <c r="O9" i="627"/>
  <c r="O17" i="627"/>
  <c r="P17" i="627" s="1"/>
  <c r="Q17" i="627" s="1"/>
  <c r="R17" i="627" s="1"/>
  <c r="S17" i="627" s="1"/>
  <c r="U17" i="627" s="1"/>
  <c r="V17" i="627" s="1"/>
  <c r="W17" i="627" s="1"/>
  <c r="O18" i="627"/>
  <c r="Z24" i="627"/>
  <c r="Q25" i="627"/>
  <c r="H12" i="649"/>
  <c r="H11" i="649"/>
  <c r="H9" i="649"/>
  <c r="H8" i="649"/>
  <c r="H7" i="649"/>
  <c r="H12" i="645"/>
  <c r="H9" i="645"/>
  <c r="H8" i="645"/>
  <c r="F31" i="647"/>
  <c r="E31" i="647"/>
  <c r="F28" i="647"/>
  <c r="E28" i="647"/>
  <c r="F25" i="647"/>
  <c r="E25" i="647"/>
  <c r="F22" i="647"/>
  <c r="E22" i="647"/>
  <c r="F17" i="647"/>
  <c r="E17" i="647"/>
  <c r="H12" i="637"/>
  <c r="H9" i="637"/>
  <c r="H8" i="637"/>
  <c r="L21" i="627"/>
  <c r="X24" i="627"/>
  <c r="F10" i="649"/>
  <c r="L24" i="627"/>
  <c r="F11" i="649"/>
  <c r="L23" i="627"/>
  <c r="F8" i="649"/>
  <c r="F9" i="649"/>
  <c r="L18" i="627"/>
  <c r="F12" i="649"/>
  <c r="L19" i="627"/>
  <c r="F13" i="649"/>
  <c r="L20" i="627"/>
  <c r="Y23" i="627"/>
  <c r="R14" i="601" l="1"/>
  <c r="R13" i="601"/>
  <c r="R12" i="601"/>
  <c r="P12" i="601"/>
  <c r="B2" i="525"/>
  <c r="B3" i="525"/>
  <c r="M14" i="601"/>
  <c r="M13" i="601"/>
  <c r="M12" i="601"/>
  <c r="H13" i="649" l="1"/>
  <c r="H13" i="637"/>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2" i="624"/>
  <c r="L20" i="624"/>
  <c r="X24" i="624"/>
  <c r="L19" i="624"/>
  <c r="L18" i="624"/>
  <c r="L21" i="624"/>
  <c r="L24" i="624"/>
  <c r="L23" i="624"/>
  <c r="F8" i="647" l="1"/>
  <c r="E8" i="647"/>
  <c r="F7" i="647"/>
  <c r="E7" i="647"/>
  <c r="H11" i="645"/>
  <c r="H7" i="645"/>
  <c r="F13" i="645"/>
  <c r="F9" i="645"/>
  <c r="F10" i="645"/>
  <c r="F11" i="645"/>
  <c r="F12" i="645"/>
  <c r="F8"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E3" i="437"/>
  <c r="E2" i="437"/>
  <c r="O18" i="632" l="1"/>
  <c r="P18" i="632" s="1"/>
  <c r="Q18" i="632" s="1"/>
  <c r="R18" i="632" s="1"/>
  <c r="S18" i="632" s="1"/>
  <c r="T18" i="632" s="1"/>
  <c r="V18" i="632" s="1"/>
  <c r="R24" i="632"/>
  <c r="L22" i="632"/>
  <c r="Y23" i="632"/>
  <c r="L20" i="632"/>
  <c r="L23" i="632"/>
  <c r="L19" i="632"/>
  <c r="L21"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43" i="471"/>
  <c r="X24" i="642"/>
  <c r="L240" i="471"/>
  <c r="L244" i="471"/>
  <c r="L241" i="471"/>
  <c r="L19" i="642"/>
  <c r="L22" i="642"/>
  <c r="X244" i="471"/>
  <c r="L242" i="471"/>
  <c r="F13" i="643"/>
  <c r="L239" i="471"/>
  <c r="L238" i="471"/>
  <c r="L20" i="642"/>
  <c r="F12" i="643"/>
  <c r="F10" i="643"/>
  <c r="L24" i="642"/>
  <c r="F9" i="643"/>
  <c r="F11" i="643"/>
  <c r="L21" i="642"/>
  <c r="L18" i="642"/>
  <c r="L23" i="642"/>
  <c r="F8"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0" i="471"/>
  <c r="L23" i="640"/>
  <c r="L22" i="640"/>
  <c r="F8" i="641"/>
  <c r="F11" i="641"/>
  <c r="F9" i="641"/>
  <c r="L223" i="471"/>
  <c r="L225" i="471"/>
  <c r="X226" i="471"/>
  <c r="L222" i="471"/>
  <c r="L21" i="640"/>
  <c r="L226" i="471"/>
  <c r="X26" i="640"/>
  <c r="L224" i="471"/>
  <c r="F13" i="641"/>
  <c r="L20" i="640"/>
  <c r="L24" i="640"/>
  <c r="L25" i="640"/>
  <c r="F10" i="641"/>
  <c r="L26" i="640"/>
  <c r="F12" i="641"/>
  <c r="L221"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X91" i="471"/>
  <c r="L88" i="471"/>
  <c r="L54" i="471"/>
  <c r="L182" i="471"/>
  <c r="X73" i="471"/>
  <c r="L120" i="471"/>
  <c r="F10" i="638"/>
  <c r="F8" i="638"/>
  <c r="X149" i="471"/>
  <c r="F8" i="639"/>
  <c r="F8" i="636"/>
  <c r="L193" i="471"/>
  <c r="L125" i="471"/>
  <c r="L146" i="471"/>
  <c r="L32" i="471"/>
  <c r="L51" i="471"/>
  <c r="F12" i="635"/>
  <c r="F9" i="637"/>
  <c r="L68" i="471"/>
  <c r="L36" i="471"/>
  <c r="F12" i="637"/>
  <c r="L109" i="471"/>
  <c r="L197" i="471"/>
  <c r="L180" i="471"/>
  <c r="L181" i="471"/>
  <c r="L144" i="471"/>
  <c r="L149" i="471"/>
  <c r="AD108" i="471"/>
  <c r="AC120" i="471"/>
  <c r="L126" i="471"/>
  <c r="L49" i="471"/>
  <c r="F8" i="637"/>
  <c r="F8" i="634"/>
  <c r="AH197" i="471"/>
  <c r="L165" i="471"/>
  <c r="L108" i="471"/>
  <c r="F10" i="635"/>
  <c r="L127" i="471"/>
  <c r="Y166" i="471"/>
  <c r="L104" i="471"/>
  <c r="L87" i="471"/>
  <c r="L161" i="471"/>
  <c r="Y183" i="471"/>
  <c r="L183" i="471"/>
  <c r="F11" i="638"/>
  <c r="L143" i="471"/>
  <c r="AC110" i="471"/>
  <c r="L164" i="471"/>
  <c r="L70" i="471"/>
  <c r="L34" i="471"/>
  <c r="F9" i="638"/>
  <c r="L67" i="471"/>
  <c r="L86" i="471"/>
  <c r="L33" i="471"/>
  <c r="L31" i="471"/>
  <c r="L52" i="471"/>
  <c r="L195" i="471"/>
  <c r="L166" i="471"/>
  <c r="L103" i="471"/>
  <c r="F10" i="634"/>
  <c r="F10" i="636"/>
  <c r="F9" i="635"/>
  <c r="F13" i="636"/>
  <c r="L105" i="471"/>
  <c r="F13" i="639"/>
  <c r="F12" i="638"/>
  <c r="L90" i="471"/>
  <c r="L55" i="471"/>
  <c r="F9" i="634"/>
  <c r="L35" i="471"/>
  <c r="F11" i="637"/>
  <c r="Y130" i="471"/>
  <c r="L130" i="471"/>
  <c r="L85" i="471"/>
  <c r="F13" i="638"/>
  <c r="F8" i="635"/>
  <c r="L194" i="471"/>
  <c r="F12" i="636"/>
  <c r="L148" i="471"/>
  <c r="L50" i="471"/>
  <c r="F11" i="639"/>
  <c r="L73" i="471"/>
  <c r="X37" i="471"/>
  <c r="L163" i="471"/>
  <c r="F13" i="635"/>
  <c r="F10" i="637"/>
  <c r="L53" i="471"/>
  <c r="F12" i="634"/>
  <c r="F11" i="636"/>
  <c r="F9" i="636"/>
  <c r="F12" i="639"/>
  <c r="L145" i="471"/>
  <c r="F10" i="639"/>
  <c r="X131" i="471"/>
  <c r="L37" i="471"/>
  <c r="F13" i="637"/>
  <c r="F11" i="634"/>
  <c r="L106" i="471"/>
  <c r="X167" i="471"/>
  <c r="F13" i="634"/>
  <c r="L91" i="471"/>
  <c r="L196" i="471"/>
  <c r="L110" i="471"/>
  <c r="L72" i="471"/>
  <c r="X55" i="471"/>
  <c r="L69" i="471"/>
  <c r="F9" i="639"/>
  <c r="AC109" i="471"/>
  <c r="Y90" i="471"/>
  <c r="L179" i="471"/>
  <c r="Y148" i="471"/>
  <c r="L71" i="471"/>
  <c r="L162" i="471"/>
  <c r="F11" i="635"/>
  <c r="L167" i="471"/>
  <c r="L128" i="471"/>
  <c r="L131"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5"/>
  <c r="L21" i="626"/>
  <c r="L22" i="626"/>
  <c r="L19" i="625"/>
  <c r="L22" i="625"/>
  <c r="L26" i="626"/>
  <c r="L25" i="626"/>
  <c r="X26" i="626"/>
  <c r="L21" i="625"/>
  <c r="L24" i="625"/>
  <c r="L23" i="625"/>
  <c r="L24" i="626"/>
  <c r="X24" i="625"/>
  <c r="L20" i="626"/>
  <c r="L20" i="625"/>
  <c r="L23"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2" i="631"/>
  <c r="X24" i="631"/>
  <c r="L20" i="631"/>
  <c r="L18" i="630"/>
  <c r="L23" i="633"/>
  <c r="Y23" i="630"/>
  <c r="L19" i="630"/>
  <c r="L23" i="630"/>
  <c r="L22" i="633"/>
  <c r="L23" i="631"/>
  <c r="X24" i="630"/>
  <c r="L19" i="631"/>
  <c r="L18" i="631"/>
  <c r="L20" i="630"/>
  <c r="Y23" i="631"/>
  <c r="L24" i="630"/>
  <c r="L24" i="631"/>
  <c r="AH23" i="633"/>
  <c r="L20" i="633"/>
  <c r="L21" i="633"/>
  <c r="L21" i="631"/>
  <c r="L21" i="630"/>
  <c r="L19"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L21" i="628"/>
  <c r="AD23" i="628"/>
  <c r="L23" i="629"/>
  <c r="AC24" i="628"/>
  <c r="L20" i="628"/>
  <c r="L21" i="629"/>
  <c r="L20" i="629"/>
  <c r="L18" i="629"/>
  <c r="L19" i="629"/>
  <c r="X24" i="629"/>
  <c r="Y23" i="629"/>
  <c r="L18" i="628"/>
  <c r="L24" i="629"/>
  <c r="AC25" i="628"/>
  <c r="L24" i="628"/>
  <c r="L19" i="628"/>
  <c r="L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0" i="614"/>
  <c r="F9" i="617"/>
  <c r="M297" i="471"/>
  <c r="F9" i="618"/>
  <c r="F9" i="614"/>
  <c r="F12" i="616"/>
  <c r="F338" i="471"/>
  <c r="F13" i="618"/>
  <c r="F9" i="616"/>
  <c r="F342" i="471"/>
  <c r="F8" i="617"/>
  <c r="F12" i="618"/>
  <c r="F11" i="618"/>
  <c r="F10" i="617"/>
  <c r="F8" i="618"/>
  <c r="F341" i="471"/>
  <c r="F8" i="614"/>
  <c r="F11" i="614"/>
  <c r="M307" i="471"/>
  <c r="F8" i="616"/>
  <c r="F13" i="614"/>
  <c r="F337" i="471"/>
  <c r="F11" i="616"/>
  <c r="F13" i="616"/>
  <c r="F12" i="617"/>
  <c r="F339" i="471"/>
  <c r="F340" i="471"/>
  <c r="F11" i="617"/>
  <c r="F12" i="614"/>
  <c r="F10" i="616"/>
  <c r="M302" i="471"/>
  <c r="F13" i="617"/>
  <c r="F10" i="618"/>
</calcChain>
</file>

<file path=xl/sharedStrings.xml><?xml version="1.0" encoding="utf-8"?>
<sst xmlns="http://schemas.openxmlformats.org/spreadsheetml/2006/main" count="3812" uniqueCount="1769">
  <si>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</si>
  <si>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</si>
  <si>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</si>
  <si>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</si>
  <si>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</si>
  <si>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</si>
  <si>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</si>
  <si>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</si>
  <si>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</si>
  <si>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</si>
  <si>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</si>
  <si>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</si>
  <si>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</si>
  <si>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</si>
  <si>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</si>
  <si>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</si>
  <si>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</si>
  <si>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</si>
  <si>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</si>
  <si>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</si>
  <si>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</si>
  <si>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</si>
  <si>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</si>
  <si>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</si>
  <si>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</si>
  <si>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</si>
  <si>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</si>
  <si>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</si>
  <si>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</si>
  <si>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</si>
  <si>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</si>
  <si>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</si>
  <si>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</si>
  <si>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</si>
  <si>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</si>
  <si>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</si>
  <si>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</si>
  <si>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</si>
  <si>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</si>
  <si>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</si>
  <si>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</si>
  <si>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</si>
  <si>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</si>
  <si>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</si>
  <si>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</si>
  <si>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</si>
  <si>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</si>
  <si>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</si>
  <si>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</si>
  <si>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</si>
  <si>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</si>
  <si>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</si>
  <si>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</si>
  <si>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</si>
  <si>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</si>
  <si>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</si>
  <si>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</si>
  <si>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</si>
  <si>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</si>
  <si>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</si>
  <si>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</si>
  <si>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</si>
  <si>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</si>
  <si>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</si>
  <si>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</si>
  <si>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</si>
  <si>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</si>
  <si>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</si>
  <si>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</si>
  <si>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</si>
  <si>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</si>
  <si>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</si>
  <si>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</si>
  <si>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</si>
  <si>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</si>
  <si>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</si>
  <si>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</si>
  <si>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</si>
  <si>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</si>
  <si>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</si>
  <si>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</si>
  <si>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</si>
  <si>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</si>
  <si>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</si>
  <si>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</si>
  <si>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</si>
  <si>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</si>
  <si>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</si>
  <si>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</si>
  <si>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</si>
  <si>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</si>
  <si>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</si>
  <si>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</si>
  <si>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</si>
  <si>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</si>
  <si>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</si>
  <si>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</si>
  <si>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</si>
  <si>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</si>
  <si>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</si>
  <si>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</si>
  <si>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</si>
  <si>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</si>
  <si>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</si>
  <si>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</si>
  <si>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</si>
  <si>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</si>
  <si>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</si>
  <si>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</si>
  <si>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</si>
  <si>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</si>
  <si>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</si>
  <si>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</si>
  <si>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</si>
  <si>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</si>
  <si>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</si>
  <si>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</si>
  <si>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</si>
  <si>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</si>
  <si>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</si>
  <si>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</si>
  <si>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</si>
  <si>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</si>
  <si>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</si>
  <si>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</si>
  <si>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</si>
  <si>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</si>
  <si>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</si>
  <si>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</si>
  <si>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</si>
  <si>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</si>
  <si>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</si>
  <si>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</si>
  <si>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</si>
  <si>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</si>
  <si>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</si>
  <si>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</si>
  <si>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</si>
  <si>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</si>
  <si>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</si>
  <si>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</si>
  <si>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</si>
  <si>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</si>
  <si>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</si>
  <si>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</si>
  <si>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</si>
  <si>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</si>
  <si>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</si>
  <si>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</si>
  <si>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</si>
  <si>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</si>
  <si>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</si>
  <si>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</si>
  <si>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</si>
  <si>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</si>
  <si>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</si>
  <si>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</si>
  <si>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</si>
  <si>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</si>
  <si>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</si>
  <si>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</si>
  <si>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</si>
  <si>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</si>
  <si>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</si>
  <si>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</si>
  <si>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</si>
  <si>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</si>
  <si>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</si>
  <si>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</si>
  <si>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</si>
  <si>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</si>
  <si>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</si>
  <si>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</si>
  <si>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</si>
  <si>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</si>
  <si>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</si>
  <si>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</si>
  <si>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</si>
  <si>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</si>
  <si>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</si>
  <si>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</si>
  <si>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</si>
  <si>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</si>
  <si>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</si>
  <si>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</si>
  <si>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</si>
  <si>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</si>
  <si>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</si>
  <si>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</si>
  <si>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</si>
  <si>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</si>
  <si>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</si>
  <si>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</si>
  <si>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</si>
  <si>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</si>
  <si>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</si>
  <si>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</si>
  <si>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</si>
  <si>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</si>
  <si>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</si>
  <si>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</si>
  <si>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</si>
  <si>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</si>
  <si>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</si>
  <si>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</si>
  <si>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</si>
  <si>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</si>
  <si>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</si>
  <si>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</si>
  <si>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</si>
  <si>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</si>
  <si>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</si>
  <si>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</si>
  <si>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</si>
  <si>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</si>
  <si>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</si>
  <si>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</si>
  <si>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</si>
  <si>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</si>
  <si>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</si>
  <si>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</si>
  <si>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</si>
  <si>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</si>
  <si>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</si>
  <si>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</si>
  <si>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</si>
  <si>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</si>
  <si>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</si>
  <si>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</si>
  <si>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</si>
  <si>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</si>
  <si>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</si>
  <si>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</si>
  <si>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</si>
  <si>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</si>
  <si>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</si>
  <si>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</si>
  <si>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</si>
  <si>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</si>
  <si>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</si>
  <si>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</si>
  <si>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</si>
  <si>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</si>
  <si>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</si>
  <si>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</si>
  <si>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</si>
  <si>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</si>
  <si>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</si>
  <si>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</si>
  <si>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</si>
  <si>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</si>
  <si>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</si>
  <si>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</si>
  <si>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</si>
  <si>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</si>
  <si>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</si>
  <si>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</si>
  <si>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</si>
  <si>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</si>
  <si>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</si>
  <si>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</si>
  <si>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</si>
  <si>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</si>
  <si>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</si>
  <si>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</si>
  <si>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</si>
  <si>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</si>
  <si>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</si>
  <si>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</si>
  <si>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</si>
  <si>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</si>
  <si>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</si>
  <si>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</si>
  <si>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</si>
  <si>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</si>
  <si>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</si>
  <si>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</si>
  <si>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</si>
  <si>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</si>
  <si>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</si>
  <si>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</si>
  <si>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</si>
  <si>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</si>
  <si>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</si>
  <si>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</si>
  <si>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</si>
  <si>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</si>
  <si>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</si>
  <si>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</si>
  <si>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</si>
  <si>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</si>
  <si>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</si>
  <si>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</si>
  <si>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</si>
  <si>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</si>
  <si>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</si>
  <si>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</si>
  <si>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</si>
  <si>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</si>
  <si>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</si>
  <si>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</si>
  <si>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</si>
  <si>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</si>
  <si>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</si>
  <si>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</si>
  <si>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</si>
  <si>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</si>
  <si>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</si>
  <si>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</si>
  <si>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</si>
  <si>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</si>
  <si>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</si>
  <si>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</si>
  <si>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</si>
  <si>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</si>
  <si>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</si>
  <si>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</si>
  <si>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</si>
  <si>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</si>
  <si>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</si>
  <si>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</si>
  <si>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</si>
  <si>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</si>
  <si>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</si>
  <si>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</si>
  <si>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</si>
  <si>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</si>
  <si>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</si>
  <si>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</si>
  <si>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</si>
  <si>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</si>
  <si>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</si>
  <si>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</si>
  <si>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</si>
  <si>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</si>
  <si>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</si>
  <si>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</si>
  <si>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</si>
  <si>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</si>
  <si>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</si>
  <si>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</si>
  <si>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</si>
  <si>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</si>
  <si>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</si>
  <si>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</si>
  <si>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</si>
  <si>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</si>
  <si>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</si>
  <si>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</si>
  <si>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</si>
  <si>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</si>
  <si>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</si>
  <si>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</si>
  <si>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</si>
  <si>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</si>
  <si>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</si>
  <si>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</si>
  <si>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</si>
  <si>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</si>
  <si>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</si>
  <si>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</si>
  <si>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</si>
  <si>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</si>
  <si>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</si>
  <si>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</si>
  <si>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</si>
  <si>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</si>
  <si>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</si>
  <si>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</si>
  <si>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</si>
  <si>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</si>
  <si>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</si>
  <si>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</si>
  <si>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</si>
  <si>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</si>
  <si>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</si>
  <si>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</si>
  <si>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</si>
  <si>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</si>
  <si>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</si>
  <si>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</si>
  <si>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</si>
  <si>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</si>
  <si>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</si>
  <si>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</si>
  <si>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</si>
  <si>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</si>
  <si>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</si>
  <si>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</si>
  <si>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</si>
  <si>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</si>
  <si>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</si>
  <si>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</si>
  <si>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</si>
  <si>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</si>
  <si>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</si>
  <si>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</si>
  <si>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</si>
  <si>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</si>
  <si>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</si>
  <si>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</si>
  <si>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</si>
  <si>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</si>
  <si>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</si>
  <si>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</si>
  <si>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</si>
  <si>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</si>
  <si>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</si>
  <si>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</si>
  <si>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</si>
  <si>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</si>
  <si>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</si>
  <si>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</si>
  <si>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</si>
  <si>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</si>
  <si>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</si>
  <si>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</si>
  <si>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</si>
  <si>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</si>
  <si>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</si>
  <si>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</si>
  <si>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</si>
  <si>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</si>
  <si>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</si>
  <si>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</si>
  <si>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</si>
  <si>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</si>
  <si>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</si>
  <si>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</si>
  <si>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</si>
  <si>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</si>
  <si>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</si>
  <si>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</si>
  <si>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</si>
  <si>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</si>
  <si>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</si>
  <si>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</si>
  <si>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</si>
  <si>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</si>
  <si>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</si>
  <si>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</si>
  <si>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</si>
  <si>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</si>
  <si>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</si>
  <si>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</si>
  <si>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</si>
  <si>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</si>
  <si>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</si>
  <si>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</si>
  <si>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</si>
  <si>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</si>
  <si>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</si>
  <si>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</si>
  <si>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</si>
  <si>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</si>
  <si>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</si>
  <si>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</si>
  <si>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</si>
  <si>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</si>
  <si>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</si>
  <si>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</si>
  <si>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</si>
  <si>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</si>
  <si>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</si>
  <si>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</si>
  <si>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</si>
  <si>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</si>
  <si>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</si>
  <si>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</si>
  <si>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</si>
  <si>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</si>
  <si>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</si>
  <si>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</si>
  <si>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</si>
  <si>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</si>
  <si>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</si>
  <si>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</si>
  <si>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</si>
  <si>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</si>
  <si>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</si>
  <si>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</si>
  <si>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</si>
  <si>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</si>
  <si>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</si>
  <si>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</si>
  <si>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</si>
  <si>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</si>
  <si>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</si>
  <si>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</si>
  <si>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</si>
  <si>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</si>
  <si>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</si>
  <si>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</si>
  <si>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</si>
  <si>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</si>
  <si>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</si>
  <si>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</si>
  <si>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</si>
  <si>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</si>
  <si>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</si>
  <si>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</si>
  <si>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</si>
  <si>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</si>
  <si>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</si>
  <si>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</si>
  <si>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</si>
  <si>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</si>
  <si>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</si>
  <si>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</si>
  <si>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</si>
  <si>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</si>
  <si>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</si>
  <si>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</si>
  <si>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</si>
  <si>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</si>
  <si>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</si>
  <si>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</si>
  <si>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</si>
  <si>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</si>
  <si>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</si>
  <si>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</si>
  <si>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</si>
  <si>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</si>
  <si>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</si>
  <si>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</si>
  <si>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</si>
  <si>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</si>
  <si>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</si>
  <si>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</si>
  <si>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</si>
  <si>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</si>
  <si>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</si>
  <si>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</si>
  <si>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</si>
  <si>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</si>
  <si>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</si>
  <si>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</si>
  <si>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</si>
  <si>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</si>
  <si>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</si>
  <si>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</si>
  <si>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</si>
  <si>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</si>
  <si>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</si>
  <si>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</si>
  <si>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</si>
  <si>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</si>
  <si>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</si>
  <si>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</si>
  <si>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</si>
  <si>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</si>
  <si>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</si>
  <si>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</si>
  <si>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</si>
  <si>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</si>
  <si>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</si>
  <si>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</si>
  <si>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</si>
  <si>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</si>
  <si>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</si>
  <si>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</si>
  <si>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</si>
  <si>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</si>
  <si>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</si>
  <si>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</si>
  <si>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</si>
  <si>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</si>
  <si>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</si>
  <si>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</si>
  <si>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</si>
  <si>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</si>
  <si>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</si>
  <si>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</si>
  <si>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</si>
  <si>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</si>
  <si>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</si>
  <si>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</si>
  <si>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</si>
  <si>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</si>
  <si>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</si>
  <si>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</si>
  <si>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</si>
  <si>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</si>
  <si>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</si>
  <si>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</si>
  <si>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</si>
  <si>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</si>
  <si>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</si>
  <si>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</si>
  <si>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</si>
  <si>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</si>
  <si>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</si>
  <si>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</si>
  <si>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</si>
  <si>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</si>
  <si>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</si>
  <si>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</si>
  <si>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</si>
  <si>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</si>
  <si>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</si>
  <si>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</si>
  <si>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</si>
  <si>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</si>
  <si>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</si>
  <si>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</si>
  <si>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</si>
  <si>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</si>
  <si>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</si>
  <si>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</si>
  <si>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</si>
  <si>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</si>
  <si>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</si>
  <si>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</si>
  <si>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</si>
  <si>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</si>
  <si>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</si>
  <si>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</si>
  <si>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</si>
  <si>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</si>
  <si>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</si>
  <si>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</si>
  <si>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</si>
  <si>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</si>
  <si>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</si>
  <si>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</si>
  <si>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</si>
  <si>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</si>
  <si>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</si>
  <si>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</si>
  <si>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</si>
  <si>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</si>
  <si>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</si>
  <si>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</si>
  <si>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</si>
  <si>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</si>
  <si>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</si>
  <si>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</si>
  <si>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</si>
  <si>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</si>
  <si>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</si>
  <si>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</si>
  <si>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</si>
  <si>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</si>
  <si>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</si>
  <si>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</si>
  <si>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</si>
  <si>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</si>
  <si>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</si>
  <si>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</si>
  <si>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</si>
  <si>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</si>
  <si>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</si>
  <si>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</si>
  <si>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</si>
  <si>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</si>
  <si>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</si>
  <si>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</si>
  <si>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</si>
  <si>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</si>
  <si>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</si>
  <si>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</si>
  <si>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</si>
  <si>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</si>
  <si>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</si>
  <si>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</si>
  <si>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</si>
  <si>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</si>
  <si>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</si>
  <si>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</si>
  <si>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</si>
  <si>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</si>
  <si>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</si>
  <si>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</si>
  <si>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</si>
  <si>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</si>
  <si>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</si>
  <si>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</si>
  <si>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</si>
  <si>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</si>
  <si>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</si>
  <si>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</si>
  <si>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</si>
  <si>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</si>
  <si>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</si>
  <si>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</si>
  <si>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</si>
  <si>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</si>
  <si>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</si>
  <si>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</si>
  <si>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</si>
  <si>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</si>
  <si>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</si>
  <si>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</si>
  <si>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</si>
  <si>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</si>
  <si>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</si>
  <si>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</si>
  <si>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</si>
  <si>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</si>
  <si>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</si>
  <si>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</si>
  <si>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</si>
  <si>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</si>
  <si>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</si>
  <si>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</si>
  <si>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</si>
  <si>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</si>
  <si>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</si>
  <si>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</si>
  <si>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</si>
  <si>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</si>
  <si>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</si>
  <si>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</si>
  <si>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</si>
  <si>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</si>
  <si>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</si>
  <si>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</si>
  <si>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</si>
  <si>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</si>
  <si>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</si>
  <si>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</si>
  <si>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</si>
  <si>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</si>
  <si>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</si>
  <si>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</si>
  <si>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</si>
  <si>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</si>
  <si>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</si>
  <si>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</si>
  <si>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</si>
  <si>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</si>
  <si>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</si>
  <si>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</si>
  <si>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</si>
  <si>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</si>
  <si>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</si>
  <si>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</si>
  <si>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</si>
  <si>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</si>
  <si>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</si>
  <si>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</si>
  <si>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</si>
  <si>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</si>
  <si>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</si>
  <si>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</si>
  <si>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</si>
  <si>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</si>
  <si>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</si>
  <si>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</si>
  <si>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</si>
  <si>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</si>
  <si>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</si>
  <si>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</si>
  <si>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</si>
  <si>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</si>
  <si>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</si>
  <si>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</si>
  <si>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</si>
  <si>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</si>
  <si>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</si>
  <si>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</si>
  <si>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</si>
  <si>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24.04.2023</t>
  </si>
  <si>
    <t>Беловский муниципальный район</t>
  </si>
  <si>
    <t>38602000</t>
  </si>
  <si>
    <t>Беличанский сельсовет</t>
  </si>
  <si>
    <t>38602404</t>
  </si>
  <si>
    <t>Беловский сельсовет</t>
  </si>
  <si>
    <t>38602408</t>
  </si>
  <si>
    <t>Бобравский сельсовет</t>
  </si>
  <si>
    <t>38602412</t>
  </si>
  <si>
    <t>Вишневский сельсовет</t>
  </si>
  <si>
    <t>38602416</t>
  </si>
  <si>
    <t>Гирьянский сельсовет</t>
  </si>
  <si>
    <t>38602420</t>
  </si>
  <si>
    <t>Долгобудский сельсовет</t>
  </si>
  <si>
    <t>38602424</t>
  </si>
  <si>
    <t>Ильковский сельсовет</t>
  </si>
  <si>
    <t>38602428</t>
  </si>
  <si>
    <t>Коммунаровский сельсовет</t>
  </si>
  <si>
    <t>38602430</t>
  </si>
  <si>
    <t>Кондратовский сельсовет</t>
  </si>
  <si>
    <t>38602432</t>
  </si>
  <si>
    <t>Корочанский сельсовет</t>
  </si>
  <si>
    <t>38602436</t>
  </si>
  <si>
    <t>Малосолдатский сельсовет</t>
  </si>
  <si>
    <t>38602438</t>
  </si>
  <si>
    <t>Пенский сельсовет</t>
  </si>
  <si>
    <t>38602452</t>
  </si>
  <si>
    <t>Песчанский сельсовет</t>
  </si>
  <si>
    <t>38602454</t>
  </si>
  <si>
    <t>Щеголянский сельсовет</t>
  </si>
  <si>
    <t>38602460</t>
  </si>
  <si>
    <t>Большесолдатский муниципальный район</t>
  </si>
  <si>
    <t>38603000</t>
  </si>
  <si>
    <t>Большесолдатский сельсовет</t>
  </si>
  <si>
    <t>38603403</t>
  </si>
  <si>
    <t>Волоконский сельсовет</t>
  </si>
  <si>
    <t>38603412</t>
  </si>
  <si>
    <t>Любимовский сельсовет</t>
  </si>
  <si>
    <t>38603425</t>
  </si>
  <si>
    <t>Любостанский сельсовет</t>
  </si>
  <si>
    <t>38603427</t>
  </si>
  <si>
    <t>Нижнегридинский сельсовет</t>
  </si>
  <si>
    <t>38603430</t>
  </si>
  <si>
    <t>Саморядовский сельсовет</t>
  </si>
  <si>
    <t>38603451</t>
  </si>
  <si>
    <t>Сторожевский сельсовет</t>
  </si>
  <si>
    <t>38603457</t>
  </si>
  <si>
    <t>Глушковский муниципальный район</t>
  </si>
  <si>
    <t>38604000</t>
  </si>
  <si>
    <t>Алексеевский сельсовет</t>
  </si>
  <si>
    <t>38604404</t>
  </si>
  <si>
    <t>Веселовский сельсовет</t>
  </si>
  <si>
    <t>38604412</t>
  </si>
  <si>
    <t>Званновский сельсовет</t>
  </si>
  <si>
    <t>38604420</t>
  </si>
  <si>
    <t>Карыжский сельсовет</t>
  </si>
  <si>
    <t>38604424</t>
  </si>
  <si>
    <t>Кобыльский сельсовет</t>
  </si>
  <si>
    <t>38604428</t>
  </si>
  <si>
    <t>Коровяковский сельсовет</t>
  </si>
  <si>
    <t>38604432</t>
  </si>
  <si>
    <t>Кульбакинский сельсовет</t>
  </si>
  <si>
    <t>38604436</t>
  </si>
  <si>
    <t>Марковский сельсовет</t>
  </si>
  <si>
    <t>38604440</t>
  </si>
  <si>
    <t>Нижнемордокский сельсовет</t>
  </si>
  <si>
    <t>38604444</t>
  </si>
  <si>
    <t>Попово-Лежачанский сельсовет</t>
  </si>
  <si>
    <t>38604448</t>
  </si>
  <si>
    <t>Сухиновский сельсовет</t>
  </si>
  <si>
    <t>38604456</t>
  </si>
  <si>
    <t>поселок Глушково</t>
  </si>
  <si>
    <t>38604151</t>
  </si>
  <si>
    <t>поселок Теткино</t>
  </si>
  <si>
    <t>38604155</t>
  </si>
  <si>
    <t>Горшеченский муниципальный район</t>
  </si>
  <si>
    <t>38606000</t>
  </si>
  <si>
    <t>Богатыревский сельсовет</t>
  </si>
  <si>
    <t>38606404</t>
  </si>
  <si>
    <t>Быковский сельсовет</t>
  </si>
  <si>
    <t>38606408</t>
  </si>
  <si>
    <t>Знаменский сельсовет</t>
  </si>
  <si>
    <t>38606412</t>
  </si>
  <si>
    <t>Ключевский сельсовет</t>
  </si>
  <si>
    <t>38606416</t>
  </si>
  <si>
    <t>Куньевский сельсовет</t>
  </si>
  <si>
    <t>38606424</t>
  </si>
  <si>
    <t>Нижнеборковский сельсовет</t>
  </si>
  <si>
    <t>38606428</t>
  </si>
  <si>
    <t>Никольский сельсовет</t>
  </si>
  <si>
    <t>38606432</t>
  </si>
  <si>
    <t>Новомеловский сельсовет</t>
  </si>
  <si>
    <t>38606436</t>
  </si>
  <si>
    <t>Солдатский сельсовет</t>
  </si>
  <si>
    <t>38606444</t>
  </si>
  <si>
    <t>Сосновский сельсовет</t>
  </si>
  <si>
    <t>38606448</t>
  </si>
  <si>
    <t>Среднеапоченский сельсовет</t>
  </si>
  <si>
    <t>38606452</t>
  </si>
  <si>
    <t>Старороговский сельсовет</t>
  </si>
  <si>
    <t>38606460</t>
  </si>
  <si>
    <t>Удобенский сельсовет</t>
  </si>
  <si>
    <t>38606468</t>
  </si>
  <si>
    <t>Ясеновский сельсовет</t>
  </si>
  <si>
    <t>38606472</t>
  </si>
  <si>
    <t>поселок Горшечное</t>
  </si>
  <si>
    <t>38606151</t>
  </si>
  <si>
    <t>Дмитриевский муниципальный район</t>
  </si>
  <si>
    <t>38608000</t>
  </si>
  <si>
    <t>Дерюгинский сельсовет</t>
  </si>
  <si>
    <t>38608416</t>
  </si>
  <si>
    <t>Крупецкой сельсовет</t>
  </si>
  <si>
    <t>38608420</t>
  </si>
  <si>
    <t>Новопершинский сельсовет</t>
  </si>
  <si>
    <t>38608432</t>
  </si>
  <si>
    <t>Первоавгустовский сельсовет</t>
  </si>
  <si>
    <t>38608438</t>
  </si>
  <si>
    <t>Поповский сельсовет</t>
  </si>
  <si>
    <t>38608444</t>
  </si>
  <si>
    <t>Почепский сельсовет</t>
  </si>
  <si>
    <t>38608448</t>
  </si>
  <si>
    <t>Старогородский сельсовет</t>
  </si>
  <si>
    <t>38608460</t>
  </si>
  <si>
    <t>город Дмитриев</t>
  </si>
  <si>
    <t>38608101</t>
  </si>
  <si>
    <t>Железногорский муниципальный район</t>
  </si>
  <si>
    <t>38610000</t>
  </si>
  <si>
    <t>Андросовский сельсовет</t>
  </si>
  <si>
    <t>38610404</t>
  </si>
  <si>
    <t>Веретенинский сельсовет</t>
  </si>
  <si>
    <t>38610410</t>
  </si>
  <si>
    <t>Волковский сельсовет</t>
  </si>
  <si>
    <t>38610412</t>
  </si>
  <si>
    <t>Городновский сельсовет</t>
  </si>
  <si>
    <t>38610414</t>
  </si>
  <si>
    <t>Кармановский сельсовет</t>
  </si>
  <si>
    <t>38610428</t>
  </si>
  <si>
    <t>Линецкий сельсовет</t>
  </si>
  <si>
    <t>38610416</t>
  </si>
  <si>
    <t>Михайловский сельсовет</t>
  </si>
  <si>
    <t>38610420</t>
  </si>
  <si>
    <t>Новоандросовский сельсовет</t>
  </si>
  <si>
    <t>38610424</t>
  </si>
  <si>
    <t>Разветьевский сельсовет</t>
  </si>
  <si>
    <t>38610432</t>
  </si>
  <si>
    <t>Рышковский сельсовет</t>
  </si>
  <si>
    <t>38610440</t>
  </si>
  <si>
    <t>Студенокский сельсовет</t>
  </si>
  <si>
    <t>38610446</t>
  </si>
  <si>
    <t>Троицкий сельсовет</t>
  </si>
  <si>
    <t>38610448</t>
  </si>
  <si>
    <t>поселок Магнитный</t>
  </si>
  <si>
    <t>38610160</t>
  </si>
  <si>
    <t>Золотухинский муниципальный район</t>
  </si>
  <si>
    <t>38612000</t>
  </si>
  <si>
    <t>Ануфриевский сельсовет</t>
  </si>
  <si>
    <t>38612404</t>
  </si>
  <si>
    <t>Апальковский сельсовет</t>
  </si>
  <si>
    <t>38612406</t>
  </si>
  <si>
    <t>Будановский сельсовет</t>
  </si>
  <si>
    <t>38612412</t>
  </si>
  <si>
    <t>Дмитриевский сельсовет</t>
  </si>
  <si>
    <t>38612428</t>
  </si>
  <si>
    <t>Донской сельсовет</t>
  </si>
  <si>
    <t>38612432</t>
  </si>
  <si>
    <t>Новоспасский сельсовет</t>
  </si>
  <si>
    <t>38612444</t>
  </si>
  <si>
    <t>Свободинский сельсовет</t>
  </si>
  <si>
    <t>38612456</t>
  </si>
  <si>
    <t>Солнечный сельсовет</t>
  </si>
  <si>
    <t>38612466</t>
  </si>
  <si>
    <t>Тазовский сельсовет</t>
  </si>
  <si>
    <t>38612468</t>
  </si>
  <si>
    <t>поселок Золотухино</t>
  </si>
  <si>
    <t>38612151</t>
  </si>
  <si>
    <t>Касторенский муниципальный район</t>
  </si>
  <si>
    <t>38614000</t>
  </si>
  <si>
    <t>38614408</t>
  </si>
  <si>
    <t>Андреевский сельсовет</t>
  </si>
  <si>
    <t>38614410</t>
  </si>
  <si>
    <t>Верхнеграйворонский сельсовет</t>
  </si>
  <si>
    <t>38614416</t>
  </si>
  <si>
    <t>Егорьевский сельсовет</t>
  </si>
  <si>
    <t>38614428</t>
  </si>
  <si>
    <t>Жерновецкий сельсовет</t>
  </si>
  <si>
    <t>38614432</t>
  </si>
  <si>
    <t>Котовский сельсовет</t>
  </si>
  <si>
    <t>38614436</t>
  </si>
  <si>
    <t>Краснодолинский сельсовет</t>
  </si>
  <si>
    <t>38614440</t>
  </si>
  <si>
    <t>Краснознаменский сельсовет</t>
  </si>
  <si>
    <t>38614444</t>
  </si>
  <si>
    <t>Лачиновский сельсовет</t>
  </si>
  <si>
    <t>38614448</t>
  </si>
  <si>
    <t>Ленинский сельсовет</t>
  </si>
  <si>
    <t>38614452</t>
  </si>
  <si>
    <t>Ореховский сельсовет</t>
  </si>
  <si>
    <t>38614464</t>
  </si>
  <si>
    <t>Семеновский сельсовет</t>
  </si>
  <si>
    <t>38614472</t>
  </si>
  <si>
    <t>Успенский сельсовет</t>
  </si>
  <si>
    <t>38614476</t>
  </si>
  <si>
    <t>поселок Касторное</t>
  </si>
  <si>
    <t>38614151</t>
  </si>
  <si>
    <t>поселок Новокасторное</t>
  </si>
  <si>
    <t>38614153</t>
  </si>
  <si>
    <t>поселок Олымский</t>
  </si>
  <si>
    <t>38614154</t>
  </si>
  <si>
    <t>Конышевский муниципальный район</t>
  </si>
  <si>
    <t>38616000</t>
  </si>
  <si>
    <t>Беляевский сельсовет</t>
  </si>
  <si>
    <t>38616404</t>
  </si>
  <si>
    <t>Ваблинский сельсовет</t>
  </si>
  <si>
    <t>38616408</t>
  </si>
  <si>
    <t>Захарковский сельсовет</t>
  </si>
  <si>
    <t>38616420</t>
  </si>
  <si>
    <t>Малогородьковский сельсовет</t>
  </si>
  <si>
    <t>38616426</t>
  </si>
  <si>
    <t>Машкинский сельсовет</t>
  </si>
  <si>
    <t>38616428</t>
  </si>
  <si>
    <t>Наумовский сельсовет</t>
  </si>
  <si>
    <t>38616432</t>
  </si>
  <si>
    <t>Платавский сельсовет</t>
  </si>
  <si>
    <t>38616436</t>
  </si>
  <si>
    <t>Прилепский сельсовет</t>
  </si>
  <si>
    <t>38616440</t>
  </si>
  <si>
    <t>Старобелицкий сельсовет</t>
  </si>
  <si>
    <t>38616444</t>
  </si>
  <si>
    <t>поселок Конышевка</t>
  </si>
  <si>
    <t>38616151</t>
  </si>
  <si>
    <t>Кореневский муниципальный район</t>
  </si>
  <si>
    <t>38618000</t>
  </si>
  <si>
    <t>Викторовский сельсовет</t>
  </si>
  <si>
    <t>38618412</t>
  </si>
  <si>
    <t>Комаровский сельсовет</t>
  </si>
  <si>
    <t>38618416</t>
  </si>
  <si>
    <t>Кореневский сельсовет</t>
  </si>
  <si>
    <t>38618420</t>
  </si>
  <si>
    <t>38618428</t>
  </si>
  <si>
    <t>Ольговский сельсовет</t>
  </si>
  <si>
    <t>38618432</t>
  </si>
  <si>
    <t>Пушкарский сельсовет</t>
  </si>
  <si>
    <t>38618436</t>
  </si>
  <si>
    <t>Снагостский сельсовет</t>
  </si>
  <si>
    <t>38618444</t>
  </si>
  <si>
    <t>Толпинский сельсовет</t>
  </si>
  <si>
    <t>38618448</t>
  </si>
  <si>
    <t>Шептуховский сельсовет</t>
  </si>
  <si>
    <t>38618452</t>
  </si>
  <si>
    <t>поселок Коренево</t>
  </si>
  <si>
    <t>38618151</t>
  </si>
  <si>
    <t>Курский муниципальный район</t>
  </si>
  <si>
    <t>38620000</t>
  </si>
  <si>
    <t>Бесединский сельсовет</t>
  </si>
  <si>
    <t>38620408</t>
  </si>
  <si>
    <t>Брежневский сельсовет</t>
  </si>
  <si>
    <t>38620412</t>
  </si>
  <si>
    <t>Винниковский сельсовет</t>
  </si>
  <si>
    <t>38620420</t>
  </si>
  <si>
    <t>Ворошневский сельсовет</t>
  </si>
  <si>
    <t>38620424</t>
  </si>
  <si>
    <t>Камышинский сельсовет</t>
  </si>
  <si>
    <t>38620426</t>
  </si>
  <si>
    <t>Клюквинский сельсовет</t>
  </si>
  <si>
    <t>38620428</t>
  </si>
  <si>
    <t>Лебяженский сельсовет</t>
  </si>
  <si>
    <t>38620432</t>
  </si>
  <si>
    <t>Моковский сельсовет</t>
  </si>
  <si>
    <t>38620436</t>
  </si>
  <si>
    <t>Нижнемедведицкий сельсовет</t>
  </si>
  <si>
    <t>38620448</t>
  </si>
  <si>
    <t>Новопоселеновский сельсовет</t>
  </si>
  <si>
    <t>38620452</t>
  </si>
  <si>
    <t>Ноздрачевский сельсовет</t>
  </si>
  <si>
    <t>38620456</t>
  </si>
  <si>
    <t>Пашковский сельсовет</t>
  </si>
  <si>
    <t>38620460</t>
  </si>
  <si>
    <t>Полевской сельсовет</t>
  </si>
  <si>
    <t>38620468</t>
  </si>
  <si>
    <t>Полянский сельсовет</t>
  </si>
  <si>
    <t>38620472</t>
  </si>
  <si>
    <t>38620476</t>
  </si>
  <si>
    <t>Шумаковский сельсовет</t>
  </si>
  <si>
    <t>38620488</t>
  </si>
  <si>
    <t>Щетинский сельсовет</t>
  </si>
  <si>
    <t>38620492</t>
  </si>
  <si>
    <t>Курчатовский муниципальный район</t>
  </si>
  <si>
    <t>38621000</t>
  </si>
  <si>
    <t>Дичнянский сельсовет</t>
  </si>
  <si>
    <t>38621442</t>
  </si>
  <si>
    <t>Дружненский сельсовет</t>
  </si>
  <si>
    <t>38621410</t>
  </si>
  <si>
    <t>Колпаковский сельсовет</t>
  </si>
  <si>
    <t>38621418</t>
  </si>
  <si>
    <t>Костельцевский сельсовет</t>
  </si>
  <si>
    <t>38621425</t>
  </si>
  <si>
    <t>Макаровский сельсовет</t>
  </si>
  <si>
    <t>38621422</t>
  </si>
  <si>
    <t>Чаплинский сельсовет</t>
  </si>
  <si>
    <t>38621449</t>
  </si>
  <si>
    <t>поселок Иванино</t>
  </si>
  <si>
    <t>38621152</t>
  </si>
  <si>
    <t>поселок имени Карла Либкнехта</t>
  </si>
  <si>
    <t>38621153</t>
  </si>
  <si>
    <t>Льговский муниципальный район</t>
  </si>
  <si>
    <t>38622000</t>
  </si>
  <si>
    <t>Большеугонский сельсовет</t>
  </si>
  <si>
    <t>38622410</t>
  </si>
  <si>
    <t>Вышнедеревенский сельсовет</t>
  </si>
  <si>
    <t>38622417</t>
  </si>
  <si>
    <t>Городенский сельсовет</t>
  </si>
  <si>
    <t>38622420</t>
  </si>
  <si>
    <t>Густомойский сельсовет</t>
  </si>
  <si>
    <t>38622424</t>
  </si>
  <si>
    <t>Иванчиковский сельсовет</t>
  </si>
  <si>
    <t>38622435</t>
  </si>
  <si>
    <t>Кудинцевский сельсовет</t>
  </si>
  <si>
    <t>38622450</t>
  </si>
  <si>
    <t>Марицкий сельсовет</t>
  </si>
  <si>
    <t>38622464</t>
  </si>
  <si>
    <t>Селекционный сельсовет</t>
  </si>
  <si>
    <t>38622477</t>
  </si>
  <si>
    <t>Мантуровский муниципальный район</t>
  </si>
  <si>
    <t>38623000</t>
  </si>
  <si>
    <t>2 Засеймский сельсовет</t>
  </si>
  <si>
    <t>38623410</t>
  </si>
  <si>
    <t>Куськинский сельсовет</t>
  </si>
  <si>
    <t>38623419</t>
  </si>
  <si>
    <t>Мантуровский сельсовет</t>
  </si>
  <si>
    <t>38623422</t>
  </si>
  <si>
    <t>Останинский сельсовет</t>
  </si>
  <si>
    <t>38623426</t>
  </si>
  <si>
    <t>Репецкий сельсовет</t>
  </si>
  <si>
    <t>38623436</t>
  </si>
  <si>
    <t>Сеймский сельсовет</t>
  </si>
  <si>
    <t>38623441</t>
  </si>
  <si>
    <t>Ястребовский сельсовет</t>
  </si>
  <si>
    <t>38623460</t>
  </si>
  <si>
    <t>Медвенский муниципальный район</t>
  </si>
  <si>
    <t>38624000</t>
  </si>
  <si>
    <t>Амосовский сельсовет</t>
  </si>
  <si>
    <t>38624404</t>
  </si>
  <si>
    <t>Высокский сельсовет</t>
  </si>
  <si>
    <t>38624408</t>
  </si>
  <si>
    <t>Вышнереутчанский сельсовет</t>
  </si>
  <si>
    <t>38624416</t>
  </si>
  <si>
    <t>Гостомлянский сельсовет</t>
  </si>
  <si>
    <t>38624420</t>
  </si>
  <si>
    <t>Китаевский сельсовет</t>
  </si>
  <si>
    <t>38624424</t>
  </si>
  <si>
    <t>Нижнереутчанский сельсовет</t>
  </si>
  <si>
    <t>38624436</t>
  </si>
  <si>
    <t>Паникинский сельсовет</t>
  </si>
  <si>
    <t>38624440</t>
  </si>
  <si>
    <t>Панинский сельсовет</t>
  </si>
  <si>
    <t>38624444</t>
  </si>
  <si>
    <t>Черемошнянский сельсовет</t>
  </si>
  <si>
    <t>38624456</t>
  </si>
  <si>
    <t>поселок Медвенка</t>
  </si>
  <si>
    <t>38624151</t>
  </si>
  <si>
    <t>Обоянский муниципальный район</t>
  </si>
  <si>
    <t>38626000</t>
  </si>
  <si>
    <t>Афанасьевский сельсовет</t>
  </si>
  <si>
    <t>38626404</t>
  </si>
  <si>
    <t>Бабинский сельсовет</t>
  </si>
  <si>
    <t>38626408</t>
  </si>
  <si>
    <t>Башкатовский сельсовет</t>
  </si>
  <si>
    <t>38626412</t>
  </si>
  <si>
    <t>Быкановский сельсовет</t>
  </si>
  <si>
    <t>38626420</t>
  </si>
  <si>
    <t>Гридасовский сельсовет</t>
  </si>
  <si>
    <t>38626424</t>
  </si>
  <si>
    <t>Зоринский сельсовет</t>
  </si>
  <si>
    <t>38626432</t>
  </si>
  <si>
    <t>Каменский сельсовет</t>
  </si>
  <si>
    <t>38626436</t>
  </si>
  <si>
    <t>Котельниковский сельсовет</t>
  </si>
  <si>
    <t>38626444</t>
  </si>
  <si>
    <t>Рудавский сельсовет</t>
  </si>
  <si>
    <t>38626456</t>
  </si>
  <si>
    <t>Рыбино-Будский сельсовет</t>
  </si>
  <si>
    <t>38626460</t>
  </si>
  <si>
    <t>Усланский сельсовет</t>
  </si>
  <si>
    <t>38626468</t>
  </si>
  <si>
    <t>Шевелевский сельсовет</t>
  </si>
  <si>
    <t>38626472</t>
  </si>
  <si>
    <t>город Обоянь</t>
  </si>
  <si>
    <t>38626101</t>
  </si>
  <si>
    <t>Октябрьский муниципальный район</t>
  </si>
  <si>
    <t>38628000</t>
  </si>
  <si>
    <t>Артюховский сельсовет</t>
  </si>
  <si>
    <t>38628404</t>
  </si>
  <si>
    <t>Большедолженковский сельсовет</t>
  </si>
  <si>
    <t>38628408</t>
  </si>
  <si>
    <t>Дьяконовский сельсовет</t>
  </si>
  <si>
    <t>38628412</t>
  </si>
  <si>
    <t>Катыринский сельсовет</t>
  </si>
  <si>
    <t>38628416</t>
  </si>
  <si>
    <t>Лобазовский сельсовет</t>
  </si>
  <si>
    <t>38628420</t>
  </si>
  <si>
    <t>38628424</t>
  </si>
  <si>
    <t>Плотавский сельсовет</t>
  </si>
  <si>
    <t>38628426</t>
  </si>
  <si>
    <t>Старковский сельсовет</t>
  </si>
  <si>
    <t>38628428</t>
  </si>
  <si>
    <t>Филипповский сельсовет</t>
  </si>
  <si>
    <t>38628432</t>
  </si>
  <si>
    <t>Черницынский сельсовет</t>
  </si>
  <si>
    <t>38628436</t>
  </si>
  <si>
    <t>поселок Прямицыно</t>
  </si>
  <si>
    <t>38628151</t>
  </si>
  <si>
    <t>Поныровский муниципальный район</t>
  </si>
  <si>
    <t>38630000</t>
  </si>
  <si>
    <t>1-й Поныровский сельсовет</t>
  </si>
  <si>
    <t>38630436</t>
  </si>
  <si>
    <t>2-й Поныровский сельсовет</t>
  </si>
  <si>
    <t>38630440</t>
  </si>
  <si>
    <t>Верхне-Смородинский сельсовет</t>
  </si>
  <si>
    <t>38630416</t>
  </si>
  <si>
    <t>Возовский сельсовет</t>
  </si>
  <si>
    <t>38630418</t>
  </si>
  <si>
    <t>Горяйновский сельсовет</t>
  </si>
  <si>
    <t>38630419</t>
  </si>
  <si>
    <t>Ольховатский сельсовет</t>
  </si>
  <si>
    <t>38630428</t>
  </si>
  <si>
    <t>Первомайский сельсовет</t>
  </si>
  <si>
    <t>38630432</t>
  </si>
  <si>
    <t>поселок Поныри</t>
  </si>
  <si>
    <t>38630151</t>
  </si>
  <si>
    <t>Пристенский муниципальный район</t>
  </si>
  <si>
    <t>38632000</t>
  </si>
  <si>
    <t>Бобрышевский сельсовет</t>
  </si>
  <si>
    <t>38632404</t>
  </si>
  <si>
    <t>38632428</t>
  </si>
  <si>
    <t>Нагольненский сельсовет</t>
  </si>
  <si>
    <t>38632432</t>
  </si>
  <si>
    <t>Пристенский сельсовет</t>
  </si>
  <si>
    <t>38632444</t>
  </si>
  <si>
    <t>Сазановский сельсовет</t>
  </si>
  <si>
    <t>38632460</t>
  </si>
  <si>
    <t>Среднеольшанский сельсовет</t>
  </si>
  <si>
    <t>38632464</t>
  </si>
  <si>
    <t>Черновецкий сельсовет</t>
  </si>
  <si>
    <t>38632473</t>
  </si>
  <si>
    <t>Ярыгинский сельсовет</t>
  </si>
  <si>
    <t>38632480</t>
  </si>
  <si>
    <t>поселок Кировский</t>
  </si>
  <si>
    <t>38632152</t>
  </si>
  <si>
    <t>поселок Пристень</t>
  </si>
  <si>
    <t>38632151</t>
  </si>
  <si>
    <t>Рыльский муниципальный район</t>
  </si>
  <si>
    <t>38634000</t>
  </si>
  <si>
    <t>Березниковский сельсовет</t>
  </si>
  <si>
    <t>38634412</t>
  </si>
  <si>
    <t>Дуровский сельсовет</t>
  </si>
  <si>
    <t>38634432</t>
  </si>
  <si>
    <t>Ивановский сельсовет</t>
  </si>
  <si>
    <t>38634436</t>
  </si>
  <si>
    <t>Козинский сельсовет</t>
  </si>
  <si>
    <t>38634443</t>
  </si>
  <si>
    <t>Крупецкий сельсовет</t>
  </si>
  <si>
    <t>38634448</t>
  </si>
  <si>
    <t>Малогнеушевский сельсовет</t>
  </si>
  <si>
    <t>38634460</t>
  </si>
  <si>
    <t>38634464</t>
  </si>
  <si>
    <t>Некрасовский сельсовет</t>
  </si>
  <si>
    <t>38634468</t>
  </si>
  <si>
    <t>Нехаевский сельсовет</t>
  </si>
  <si>
    <t>38634472</t>
  </si>
  <si>
    <t>Никольниковский сельсовет</t>
  </si>
  <si>
    <t>38634476</t>
  </si>
  <si>
    <t>Октябрьский сельсовет</t>
  </si>
  <si>
    <t>38634484</t>
  </si>
  <si>
    <t>Пригородненский сельсовет</t>
  </si>
  <si>
    <t>38634488</t>
  </si>
  <si>
    <t>38634492</t>
  </si>
  <si>
    <t>Щекинский сельсовет</t>
  </si>
  <si>
    <t>38634496</t>
  </si>
  <si>
    <t>город Рыльск</t>
  </si>
  <si>
    <t>38634101</t>
  </si>
  <si>
    <t>Советский муниципальный район</t>
  </si>
  <si>
    <t>38636000</t>
  </si>
  <si>
    <t>Александровский сельсовет</t>
  </si>
  <si>
    <t>38636404</t>
  </si>
  <si>
    <t>Верхнерагозецкий сельсовет</t>
  </si>
  <si>
    <t>38636412</t>
  </si>
  <si>
    <t>Волжанский сельсовет</t>
  </si>
  <si>
    <t>38636416</t>
  </si>
  <si>
    <t>38636424</t>
  </si>
  <si>
    <t>Ледовский сельсовет</t>
  </si>
  <si>
    <t>38636432</t>
  </si>
  <si>
    <t>38636434</t>
  </si>
  <si>
    <t>Мансуровский сельсовет</t>
  </si>
  <si>
    <t>38636436</t>
  </si>
  <si>
    <t>Михайлоанненский сельсовет</t>
  </si>
  <si>
    <t>38636440</t>
  </si>
  <si>
    <t>Нижнеграйворонский сельсовет</t>
  </si>
  <si>
    <t>38636448</t>
  </si>
  <si>
    <t>Советский сельсовет</t>
  </si>
  <si>
    <t>38636464</t>
  </si>
  <si>
    <t>поселок Кшенский</t>
  </si>
  <si>
    <t>38636151</t>
  </si>
  <si>
    <t>Солнцевский муниципальный район</t>
  </si>
  <si>
    <t>38638000</t>
  </si>
  <si>
    <t>Бунинский сельсовет</t>
  </si>
  <si>
    <t>38638408</t>
  </si>
  <si>
    <t>Зуевский сельсовет</t>
  </si>
  <si>
    <t>38638428</t>
  </si>
  <si>
    <t>38638432</t>
  </si>
  <si>
    <t>Старолещинский сельсовет</t>
  </si>
  <si>
    <t>38638448</t>
  </si>
  <si>
    <t>Субботинский сельсовет</t>
  </si>
  <si>
    <t>38638452</t>
  </si>
  <si>
    <t>38638460</t>
  </si>
  <si>
    <t>поселок Солнцево</t>
  </si>
  <si>
    <t>38638151</t>
  </si>
  <si>
    <t>Суджанский муниципальный район</t>
  </si>
  <si>
    <t>38640000</t>
  </si>
  <si>
    <t>Борковский сельсовет</t>
  </si>
  <si>
    <t>38640410</t>
  </si>
  <si>
    <t>Воробжанский сельсовет</t>
  </si>
  <si>
    <t>38640415</t>
  </si>
  <si>
    <t>Гончаровский сельсовет</t>
  </si>
  <si>
    <t>38640421</t>
  </si>
  <si>
    <t>Гуевский сельсовет</t>
  </si>
  <si>
    <t>38640424</t>
  </si>
  <si>
    <t>Замостянский сельсовет</t>
  </si>
  <si>
    <t>38640430</t>
  </si>
  <si>
    <t>Заолешенский сельсовет</t>
  </si>
  <si>
    <t>38640433</t>
  </si>
  <si>
    <t>Казачелокнянский сельсовет</t>
  </si>
  <si>
    <t>38640438</t>
  </si>
  <si>
    <t>Малолокнянский сельсовет</t>
  </si>
  <si>
    <t>38640450</t>
  </si>
  <si>
    <t>Мартыновский сельсовет</t>
  </si>
  <si>
    <t>38640453</t>
  </si>
  <si>
    <t>Махновский сельсовет</t>
  </si>
  <si>
    <t>38640456</t>
  </si>
  <si>
    <t>Новоивановский сельсовет</t>
  </si>
  <si>
    <t>38640463</t>
  </si>
  <si>
    <t>Плеховский сельсовет</t>
  </si>
  <si>
    <t>38640466</t>
  </si>
  <si>
    <t>Погребской сельсовет</t>
  </si>
  <si>
    <t>38640469</t>
  </si>
  <si>
    <t>Пореченский сельсовет</t>
  </si>
  <si>
    <t>38640472</t>
  </si>
  <si>
    <t>Свердликовский сельсовет</t>
  </si>
  <si>
    <t>38640474</t>
  </si>
  <si>
    <t>Уланковский сельсовет</t>
  </si>
  <si>
    <t>38640480</t>
  </si>
  <si>
    <t>город Суджа</t>
  </si>
  <si>
    <t>38640101</t>
  </si>
  <si>
    <t>Тимский муниципальный район</t>
  </si>
  <si>
    <t>38642000</t>
  </si>
  <si>
    <t>Барковский сельсовет</t>
  </si>
  <si>
    <t>38642401</t>
  </si>
  <si>
    <t>Быстрецкий сельсовет</t>
  </si>
  <si>
    <t>38642402</t>
  </si>
  <si>
    <t>Выгорновский сельсовет</t>
  </si>
  <si>
    <t>38642404</t>
  </si>
  <si>
    <t>38642432</t>
  </si>
  <si>
    <t>Погоженский сельсовет</t>
  </si>
  <si>
    <t>38642444</t>
  </si>
  <si>
    <t>Становский сельсовет</t>
  </si>
  <si>
    <t>38642468</t>
  </si>
  <si>
    <t>Тимский сельсовет</t>
  </si>
  <si>
    <t>38642472</t>
  </si>
  <si>
    <t>38642476</t>
  </si>
  <si>
    <t>поселок Тим</t>
  </si>
  <si>
    <t>38642151</t>
  </si>
  <si>
    <t>Фатежский муниципальный район</t>
  </si>
  <si>
    <t>38644000</t>
  </si>
  <si>
    <t>Банинский сельсовет</t>
  </si>
  <si>
    <t>38644402</t>
  </si>
  <si>
    <t>Большеанненковский сельсовет</t>
  </si>
  <si>
    <t>38644408</t>
  </si>
  <si>
    <t>Большежировский сельсовет</t>
  </si>
  <si>
    <t>38644412</t>
  </si>
  <si>
    <t>Верхнелюбажский сельсовет</t>
  </si>
  <si>
    <t>38644416</t>
  </si>
  <si>
    <t>Верхнехотемльский сельсовет</t>
  </si>
  <si>
    <t>38644420</t>
  </si>
  <si>
    <t>Глебовский сельсовет</t>
  </si>
  <si>
    <t>38644424</t>
  </si>
  <si>
    <t>Миленинский сельсовет</t>
  </si>
  <si>
    <t>38644444</t>
  </si>
  <si>
    <t>Молотычевский сельсовет</t>
  </si>
  <si>
    <t>38644448</t>
  </si>
  <si>
    <t>Русановский сельсовет</t>
  </si>
  <si>
    <t>38644464</t>
  </si>
  <si>
    <t>38644468</t>
  </si>
  <si>
    <t>город Фатеж</t>
  </si>
  <si>
    <t>38644101</t>
  </si>
  <si>
    <t>Хомутовский муниципальный район</t>
  </si>
  <si>
    <t>38646000</t>
  </si>
  <si>
    <t>Гламаздинский сельсовет</t>
  </si>
  <si>
    <t>38646412</t>
  </si>
  <si>
    <t>Дубовицкий сельсовет</t>
  </si>
  <si>
    <t>38646416</t>
  </si>
  <si>
    <t>Калиновский сельсовет</t>
  </si>
  <si>
    <t>38646420</t>
  </si>
  <si>
    <t>Ольховский сельсовет</t>
  </si>
  <si>
    <t>38646448</t>
  </si>
  <si>
    <t>Петровский сельсовет</t>
  </si>
  <si>
    <t>38646452</t>
  </si>
  <si>
    <t>Романовский сельсовет</t>
  </si>
  <si>
    <t>38646464</t>
  </si>
  <si>
    <t>Сальновский сельсовет</t>
  </si>
  <si>
    <t>38646468</t>
  </si>
  <si>
    <t>Сковородневский сельсовет</t>
  </si>
  <si>
    <t>38646472</t>
  </si>
  <si>
    <t>поселок Хомутовка</t>
  </si>
  <si>
    <t>38646151</t>
  </si>
  <si>
    <t>Черемисиновский муниципальный район</t>
  </si>
  <si>
    <t>38648000</t>
  </si>
  <si>
    <t>Краснополянский сельсовет</t>
  </si>
  <si>
    <t>38648406</t>
  </si>
  <si>
    <t>38648412</t>
  </si>
  <si>
    <t>Ниженский сельсовет</t>
  </si>
  <si>
    <t>38648416</t>
  </si>
  <si>
    <t>38648427</t>
  </si>
  <si>
    <t>Покровский сельсовет</t>
  </si>
  <si>
    <t>38648428</t>
  </si>
  <si>
    <t>38648432</t>
  </si>
  <si>
    <t>Стакановский сельсовет</t>
  </si>
  <si>
    <t>38648436</t>
  </si>
  <si>
    <t>Удеревский сельсовет</t>
  </si>
  <si>
    <t>38648444</t>
  </si>
  <si>
    <t>поселок Черемисиново</t>
  </si>
  <si>
    <t>38648151</t>
  </si>
  <si>
    <t>Щигровский муниципальный район</t>
  </si>
  <si>
    <t>38650000</t>
  </si>
  <si>
    <t>Большезмеинский сельсовет</t>
  </si>
  <si>
    <t>38650402</t>
  </si>
  <si>
    <t>38650448</t>
  </si>
  <si>
    <t>Вышнеольховатский сельсовет</t>
  </si>
  <si>
    <t>38650404</t>
  </si>
  <si>
    <t>Вязовский сельсовет</t>
  </si>
  <si>
    <t>38650408</t>
  </si>
  <si>
    <t>Защитенский сельсовет</t>
  </si>
  <si>
    <t>38650412</t>
  </si>
  <si>
    <t>38650416</t>
  </si>
  <si>
    <t>Касиновский сельсовет</t>
  </si>
  <si>
    <t>38650418</t>
  </si>
  <si>
    <t>Косоржанский сельсовет</t>
  </si>
  <si>
    <t>38650420</t>
  </si>
  <si>
    <t>Кривцовский сельсовет</t>
  </si>
  <si>
    <t>38650424</t>
  </si>
  <si>
    <t>Крутовский сельсовет</t>
  </si>
  <si>
    <t>38650428</t>
  </si>
  <si>
    <t>Мелехинский сельсовет</t>
  </si>
  <si>
    <t>38650432</t>
  </si>
  <si>
    <t>38650436</t>
  </si>
  <si>
    <t>Озерский сельсовет</t>
  </si>
  <si>
    <t>38650438</t>
  </si>
  <si>
    <t>Охочевский сельсовет</t>
  </si>
  <si>
    <t>38650440</t>
  </si>
  <si>
    <t>38650444</t>
  </si>
  <si>
    <t>Теребужский сельсовет</t>
  </si>
  <si>
    <t>38650452</t>
  </si>
  <si>
    <t>Титовский сельсовет</t>
  </si>
  <si>
    <t>38650456</t>
  </si>
  <si>
    <t>Троицкокраснянский сельсовет</t>
  </si>
  <si>
    <t>38650460</t>
  </si>
  <si>
    <t>город Железногорск</t>
  </si>
  <si>
    <t>38705000</t>
  </si>
  <si>
    <t>город Курск</t>
  </si>
  <si>
    <t>38701000</t>
  </si>
  <si>
    <t>город Курчатов</t>
  </si>
  <si>
    <t>38708000</t>
  </si>
  <si>
    <t>город Льгов</t>
  </si>
  <si>
    <t>38710000</t>
  </si>
  <si>
    <t>город Щигры</t>
  </si>
  <si>
    <t>38715000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</si>
  <si>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</si>
  <si>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</si>
  <si>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</si>
  <si>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</si>
  <si>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</si>
  <si>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</si>
  <si>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</si>
  <si>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</si>
  <si>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</si>
  <si>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</si>
  <si>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</si>
  <si>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</si>
  <si>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</si>
  <si>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</si>
  <si>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</si>
  <si>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</si>
  <si>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31.12.2024</t>
  </si>
  <si>
    <t>REGION_ID</t>
  </si>
  <si>
    <t>REGION_NAME</t>
  </si>
  <si>
    <t>RST_ORG_ID</t>
  </si>
  <si>
    <t>ORG_NAME</t>
  </si>
  <si>
    <t>INN_NAME</t>
  </si>
  <si>
    <t>KPP_NAME</t>
  </si>
  <si>
    <t>ORG_START_DATE</t>
  </si>
  <si>
    <t>ORG_END_DATE</t>
  </si>
  <si>
    <t>2594</t>
  </si>
  <si>
    <t>31526383</t>
  </si>
  <si>
    <t>"Теткинское МУП ЖКХ"</t>
  </si>
  <si>
    <t>4603009064</t>
  </si>
  <si>
    <t>460301001</t>
  </si>
  <si>
    <t>31457162</t>
  </si>
  <si>
    <t>АО "ГАЗСПЕЦРЕСУРС"</t>
  </si>
  <si>
    <t>4611016308</t>
  </si>
  <si>
    <t>461101001</t>
  </si>
  <si>
    <t>17-11-2020 00:00:00</t>
  </si>
  <si>
    <t>30876295</t>
  </si>
  <si>
    <t>АО "ККХП"</t>
  </si>
  <si>
    <t>4630001280</t>
  </si>
  <si>
    <t>463201001</t>
  </si>
  <si>
    <t>12-01-2017 00:00:00</t>
  </si>
  <si>
    <t>26526453</t>
  </si>
  <si>
    <t>АО "Квадра" (АО "Квадра" - "Белгородская генерация")</t>
  </si>
  <si>
    <t>6829012680</t>
  </si>
  <si>
    <t>312343001</t>
  </si>
  <si>
    <t>26519767</t>
  </si>
  <si>
    <t>АО "Квадра" (филиал "Курская генерация")</t>
  </si>
  <si>
    <t>463243001</t>
  </si>
  <si>
    <t>26506537</t>
  </si>
  <si>
    <t>АО "Концерн Росэнергоатом" (филиал "Курская атомная станция")</t>
  </si>
  <si>
    <t>7721632827</t>
  </si>
  <si>
    <t>463443001</t>
  </si>
  <si>
    <t>31226876</t>
  </si>
  <si>
    <t>АО "Курская строительная компания "Новый курс"</t>
  </si>
  <si>
    <t>4629043694</t>
  </si>
  <si>
    <t>02-08-2018 00:00:00</t>
  </si>
  <si>
    <t>31412878</t>
  </si>
  <si>
    <t>АО "Михайловский ГОК  им. А.В. Варичева"</t>
  </si>
  <si>
    <t>4633001577</t>
  </si>
  <si>
    <t>997550001</t>
  </si>
  <si>
    <t>20-03-2020 00:00:00</t>
  </si>
  <si>
    <t>26838066</t>
  </si>
  <si>
    <t>АО "РЭУ"</t>
  </si>
  <si>
    <t>7714783092</t>
  </si>
  <si>
    <t>770401001</t>
  </si>
  <si>
    <t>26357430</t>
  </si>
  <si>
    <t>АО "Сахарный комбинат Льговский"</t>
  </si>
  <si>
    <t>4613005502</t>
  </si>
  <si>
    <t>461301001</t>
  </si>
  <si>
    <t>28160056</t>
  </si>
  <si>
    <t>АО "ТЭСК"</t>
  </si>
  <si>
    <t>4632121159</t>
  </si>
  <si>
    <t>31424123</t>
  </si>
  <si>
    <t>АО "ЭЛЕКТРОАГРЕГАТ"</t>
  </si>
  <si>
    <t>4631005223</t>
  </si>
  <si>
    <t>27653101</t>
  </si>
  <si>
    <t>АУ КО "Редакция газеты "Беловские Зори"</t>
  </si>
  <si>
    <t>4601003540</t>
  </si>
  <si>
    <t>460101001</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</si>
  <si>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</si>
  <si>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</si>
  <si>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</si>
  <si>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</si>
  <si>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26520355</t>
  </si>
  <si>
    <t>Брянский территориальный участок Московской дирекции по тепловодоснабжению – структурного подразделения Центральной дирекции по тепловодоснабжению – филиала ОАО «РЖД»</t>
  </si>
  <si>
    <t>463201002</t>
  </si>
  <si>
    <t>26373212</t>
  </si>
  <si>
    <t>ГУПКО "Курскоблжилкомхоз"</t>
  </si>
  <si>
    <t>4632024035</t>
  </si>
  <si>
    <t>26357437</t>
  </si>
  <si>
    <t>ЗАО "Рыльский хлебозавод"</t>
  </si>
  <si>
    <t>4620002277</t>
  </si>
  <si>
    <t>462001001</t>
  </si>
  <si>
    <t>31651696</t>
  </si>
  <si>
    <t>ИП Рустем Мансур Исмаилович</t>
  </si>
  <si>
    <t>461109152080</t>
  </si>
  <si>
    <t>отсутствует</t>
  </si>
  <si>
    <t>30941921</t>
  </si>
  <si>
    <t>Курский завод "Маяк" - филиал АО "Нижегородское научно-производственное объединение имени М.В.Фрунзе"</t>
  </si>
  <si>
    <t>5261077695</t>
  </si>
  <si>
    <t>12-07-2017 00:00:00</t>
  </si>
  <si>
    <t>30843089</t>
  </si>
  <si>
    <t>МКУ "Управление обеспечения деятельности органов местного самоуправления"</t>
  </si>
  <si>
    <t>4622005001</t>
  </si>
  <si>
    <t>462201001</t>
  </si>
  <si>
    <t>01-10-2016 00:00:00</t>
  </si>
  <si>
    <t>31334806</t>
  </si>
  <si>
    <t>МУП "Глушковское ЖКХ"</t>
  </si>
  <si>
    <t>4603004186</t>
  </si>
  <si>
    <t>31-07-2019 00:00:00</t>
  </si>
  <si>
    <t>26357464</t>
  </si>
  <si>
    <t>МУП "Городские тепловые сети" МО  "город Курчатов"</t>
  </si>
  <si>
    <t>4634002573</t>
  </si>
  <si>
    <t>463401001</t>
  </si>
  <si>
    <t>26357452</t>
  </si>
  <si>
    <t>МУП "Гортеплосеть"</t>
  </si>
  <si>
    <t>4632000330</t>
  </si>
  <si>
    <t>26357458</t>
  </si>
  <si>
    <t>МУП "Гортеплосеть" города Железногорска</t>
  </si>
  <si>
    <t>4633002394</t>
  </si>
  <si>
    <t>463301001</t>
  </si>
  <si>
    <t>26373218</t>
  </si>
  <si>
    <t>МУП "Иванинское ЖКХ"</t>
  </si>
  <si>
    <t>4634008455</t>
  </si>
  <si>
    <t>28829517</t>
  </si>
  <si>
    <t>МУП "Кшенское" поселка Кшенский</t>
  </si>
  <si>
    <t>4621009099</t>
  </si>
  <si>
    <t>462101001</t>
  </si>
  <si>
    <t>28967472</t>
  </si>
  <si>
    <t>МУП "Районное коммунальное хозяйство"</t>
  </si>
  <si>
    <t>4633037132</t>
  </si>
  <si>
    <t>31625749</t>
  </si>
  <si>
    <t>МУП "Теплосервис"</t>
  </si>
  <si>
    <t>4626006422</t>
  </si>
  <si>
    <t>462601001</t>
  </si>
  <si>
    <t>01-08-2022 00:00:00</t>
  </si>
  <si>
    <t>31461777</t>
  </si>
  <si>
    <t>МУП "Теплосеть"</t>
  </si>
  <si>
    <t>4610006900</t>
  </si>
  <si>
    <t>461001001</t>
  </si>
  <si>
    <t>15-05-2008 00:00:00</t>
  </si>
  <si>
    <t>31521250</t>
  </si>
  <si>
    <t>МУП "Хомутовское ЖКХ"</t>
  </si>
  <si>
    <t>4626006380</t>
  </si>
  <si>
    <t>19-10-2021 00:00:00</t>
  </si>
  <si>
    <t>30370891</t>
  </si>
  <si>
    <t>МУП ЖКХ "Лазурное"</t>
  </si>
  <si>
    <t>4611007409</t>
  </si>
  <si>
    <t>08-07-2015 00:00:00</t>
  </si>
  <si>
    <t>28975327</t>
  </si>
  <si>
    <t>МУП ЖКХ "Родник"</t>
  </si>
  <si>
    <t>4611013586</t>
  </si>
  <si>
    <t>26357443</t>
  </si>
  <si>
    <t>МУП КЭТС г.Суджа</t>
  </si>
  <si>
    <t>4623002116</t>
  </si>
  <si>
    <t>462301001</t>
  </si>
  <si>
    <t>26357449</t>
  </si>
  <si>
    <t>ОАО "Геомаш" города Щигры</t>
  </si>
  <si>
    <t>4628000962</t>
  </si>
  <si>
    <t>462801001</t>
  </si>
  <si>
    <t>26319324</t>
  </si>
  <si>
    <t>ОАО "Курскрезинотехника"</t>
  </si>
  <si>
    <t>4632001454</t>
  </si>
  <si>
    <t>463250001</t>
  </si>
  <si>
    <t>26597746</t>
  </si>
  <si>
    <t>ОАО "Технотекс"</t>
  </si>
  <si>
    <t>4631000955</t>
  </si>
  <si>
    <t>28153332</t>
  </si>
  <si>
    <t>ОАО "Электроагрегат"</t>
  </si>
  <si>
    <t>28008001</t>
  </si>
  <si>
    <t>ООО  "Афродита"</t>
  </si>
  <si>
    <t>4633023436</t>
  </si>
  <si>
    <t>30958906</t>
  </si>
  <si>
    <t>ООО "АГРУПП"</t>
  </si>
  <si>
    <t>4603001234</t>
  </si>
  <si>
    <t>31206294</t>
  </si>
  <si>
    <t>ООО "Агропроект"</t>
  </si>
  <si>
    <t>3666120176</t>
  </si>
  <si>
    <t>366601001</t>
  </si>
  <si>
    <t>10-10-2018 00:00:00</t>
  </si>
  <si>
    <t>31157877</t>
  </si>
  <si>
    <t>ООО "ВодоСервис"</t>
  </si>
  <si>
    <t>4633039637</t>
  </si>
  <si>
    <t>463330100</t>
  </si>
  <si>
    <t>26357459</t>
  </si>
  <si>
    <t>ООО "ГОТЭК-ЦПУ"</t>
  </si>
  <si>
    <t>4633016372</t>
  </si>
  <si>
    <t>26599373</t>
  </si>
  <si>
    <t>ООО "ЖКХ с. Мантурово"</t>
  </si>
  <si>
    <t>4614004050</t>
  </si>
  <si>
    <t>461401001</t>
  </si>
  <si>
    <t>28080260</t>
  </si>
  <si>
    <t>ООО "Железногорская МСО"</t>
  </si>
  <si>
    <t>4633011913</t>
  </si>
  <si>
    <t>30918958</t>
  </si>
  <si>
    <t>ООО "Жилсервис ЗЖБИ-3"</t>
  </si>
  <si>
    <t>4633039010</t>
  </si>
  <si>
    <t>05-04-2017 00:00:00</t>
  </si>
  <si>
    <t>26357446</t>
  </si>
  <si>
    <t>ООО "КТС с. Калиновка"</t>
  </si>
  <si>
    <t>4626003929</t>
  </si>
  <si>
    <t>27159575</t>
  </si>
  <si>
    <t>ООО "Коммунальная служба + " С. Михайловка</t>
  </si>
  <si>
    <t>4633033219</t>
  </si>
  <si>
    <t>26357432</t>
  </si>
  <si>
    <t>ООО "Коммунальщик" п. Прямицино</t>
  </si>
  <si>
    <t>4617004147</t>
  </si>
  <si>
    <t>461701001</t>
  </si>
  <si>
    <t>27549510</t>
  </si>
  <si>
    <t>ООО "Комфорт" г. Железногорск</t>
  </si>
  <si>
    <t>4633022993</t>
  </si>
  <si>
    <t>31477115</t>
  </si>
  <si>
    <t>ООО "Круиз - М"</t>
  </si>
  <si>
    <t>5034043900</t>
  </si>
  <si>
    <t>503401001</t>
  </si>
  <si>
    <t>17-04-2012 00:00:00</t>
  </si>
  <si>
    <t>26357454</t>
  </si>
  <si>
    <t>ООО "Курские Внешние Коммунальные сети"</t>
  </si>
  <si>
    <t>4632033706</t>
  </si>
  <si>
    <t>30852158</t>
  </si>
  <si>
    <t>ООО "Курскоблтеплосеть"</t>
  </si>
  <si>
    <t>4632185184</t>
  </si>
  <si>
    <t>26519453</t>
  </si>
  <si>
    <t>ООО "Обоянские Коммунальные Тепловые Сети"</t>
  </si>
  <si>
    <t>4616008283</t>
  </si>
  <si>
    <t>461601001</t>
  </si>
  <si>
    <t>31209848</t>
  </si>
  <si>
    <t>ООО "ПРОМ-ЭНЕРГО-СЕРВИС"</t>
  </si>
  <si>
    <t>4620014875</t>
  </si>
  <si>
    <t>23-10-2018 00:00:00</t>
  </si>
  <si>
    <t>31326254</t>
  </si>
  <si>
    <t>ООО "СБМ"</t>
  </si>
  <si>
    <t>4632113278</t>
  </si>
  <si>
    <t>26-10-2009 00:00:00</t>
  </si>
  <si>
    <t>28262863</t>
  </si>
  <si>
    <t>ООО "Санаторий "Моква"</t>
  </si>
  <si>
    <t>4611004126</t>
  </si>
  <si>
    <t>26357417</t>
  </si>
  <si>
    <t>ООО "Свободинский электромеханический завод"</t>
  </si>
  <si>
    <t>4607000231</t>
  </si>
  <si>
    <t>460701001</t>
  </si>
  <si>
    <t>30949176</t>
  </si>
  <si>
    <t>ООО "Сети МС"</t>
  </si>
  <si>
    <t>4607006392</t>
  </si>
  <si>
    <t>05-12-2016 00:00:00</t>
  </si>
  <si>
    <t>26373203</t>
  </si>
  <si>
    <t>ООО "Солнцевское ЖКХ"</t>
  </si>
  <si>
    <t>4622004495</t>
  </si>
  <si>
    <t>26520250</t>
  </si>
  <si>
    <t>ООО "Тепло Плюс"</t>
  </si>
  <si>
    <t>4610007068</t>
  </si>
  <si>
    <t>26357456</t>
  </si>
  <si>
    <t>ООО "Теплогенерирующая компания"</t>
  </si>
  <si>
    <t>4632068226</t>
  </si>
  <si>
    <t>26806402</t>
  </si>
  <si>
    <t>ООО "Теткинское МУП ЖКХ"</t>
  </si>
  <si>
    <t>4603005599</t>
  </si>
  <si>
    <t>26373188</t>
  </si>
  <si>
    <t>ООО "УниверсалСтройСервис"</t>
  </si>
  <si>
    <t>4619004209</t>
  </si>
  <si>
    <t>461901001</t>
  </si>
  <si>
    <t>26357444</t>
  </si>
  <si>
    <t>ООО "Фатежские КЭТС"</t>
  </si>
  <si>
    <t>4625004944</t>
  </si>
  <si>
    <t>462501001</t>
  </si>
  <si>
    <t>28037290</t>
  </si>
  <si>
    <t>ООО "ЭКАС-строймонтаж"</t>
  </si>
  <si>
    <t>4632064101</t>
  </si>
  <si>
    <t>26319322</t>
  </si>
  <si>
    <t>ООО "Энерго-Сервис"</t>
  </si>
  <si>
    <t>4632032678</t>
  </si>
  <si>
    <t>30833091</t>
  </si>
  <si>
    <t>ООО "Энергосервисная компания ЖБК-1"</t>
  </si>
  <si>
    <t>3123389689</t>
  </si>
  <si>
    <t>312301001</t>
  </si>
  <si>
    <t>27845262</t>
  </si>
  <si>
    <t>ООО "Южная генерирующая компания"</t>
  </si>
  <si>
    <t>4632077904</t>
  </si>
  <si>
    <t>26520836</t>
  </si>
  <si>
    <t>ООО «НИАГАРА+»</t>
  </si>
  <si>
    <t>4607005286</t>
  </si>
  <si>
    <t>26520846</t>
  </si>
  <si>
    <t>ООО «Стройсантехналадка»</t>
  </si>
  <si>
    <t>4632064013</t>
  </si>
  <si>
    <t>27549574</t>
  </si>
  <si>
    <t>ООО Управляющая компания "Айсберг +"</t>
  </si>
  <si>
    <t>4608005722</t>
  </si>
  <si>
    <t>460801001</t>
  </si>
  <si>
    <t>26357433</t>
  </si>
  <si>
    <t>ООО"Теплосети п.Поныри"</t>
  </si>
  <si>
    <t>4618003724</t>
  </si>
  <si>
    <t>461801001</t>
  </si>
  <si>
    <t>30366049</t>
  </si>
  <si>
    <t>ОП "Воронежское" АО "ГУ ЖКХ"</t>
  </si>
  <si>
    <t>5116000922</t>
  </si>
  <si>
    <t>366445001</t>
  </si>
  <si>
    <t>21-10-2015 00:00:00</t>
  </si>
  <si>
    <t>28084551</t>
  </si>
  <si>
    <t>ПАО "Квадра" (филиал "Южная генерация")</t>
  </si>
  <si>
    <t>463201000</t>
  </si>
  <si>
    <t>26357457</t>
  </si>
  <si>
    <t>ПАО "Михайловский ГОК"</t>
  </si>
  <si>
    <t>26519455</t>
  </si>
  <si>
    <t>Рыльский авиационный технический колледж - филиал ФГОУВПО "Московский государственный технический университет гражданской авиации "</t>
  </si>
  <si>
    <t>7712029250</t>
  </si>
  <si>
    <t>26373189</t>
  </si>
  <si>
    <t>ФГБУ "Санаторий Марьино"</t>
  </si>
  <si>
    <t>4620001192</t>
  </si>
  <si>
    <t>31044258</t>
  </si>
  <si>
    <t>Филиал ОАО "РЖД" Юго-Восточная железная дорога, Юго-Восточная дирекция по эксплуатации зданий и сооружений ЕЛЕЦКАЯ ДИСТАЦИЯ ГРАЖДАНСКИХ СООРУЖЕНИЙ</t>
  </si>
  <si>
    <t>481245040</t>
  </si>
  <si>
    <t>27135237</t>
  </si>
  <si>
    <t>Филиал ОАО "РЭУ" "Курский"</t>
  </si>
  <si>
    <t>30941480</t>
  </si>
  <si>
    <t>Филиал ФГБУ "ЦЖКУ" Минобороны России по ЗВО</t>
  </si>
  <si>
    <t>7729314745</t>
  </si>
  <si>
    <t>784243001</t>
  </si>
  <si>
    <t>WARM</t>
  </si>
  <si>
    <t>21.04.2023</t>
  </si>
  <si>
    <t>05.2-1511</t>
  </si>
  <si>
    <t>307490 Курская обл. Глушковский р-н п. Теткино ул. Бочарникова д. 4</t>
  </si>
  <si>
    <t>Зверев А.А.</t>
  </si>
  <si>
    <t>директор</t>
  </si>
  <si>
    <t>8471322943</t>
  </si>
  <si>
    <t>tetkinomup@mail.ru</t>
  </si>
  <si>
    <t>Глушковский муниципальный район, поселок Теткино (38604155);</t>
  </si>
  <si>
    <t>https://zakupki.gov.ru/epz/orderplan/search/results.html?searchString=4603009064&amp;morphology=on&amp;search-filter=Дате+размещения&amp;structuredCheckBox=on&amp;structured=true&amp;notStructured=false&amp;fz223=on&amp;sortBy=BY_MODIFY_DATE&amp;pageNumber=1&amp;sortDirection=false&amp;recordsPerPage=_10&amp;showLotsInfoHidden=false&amp;searchType=false</t>
  </si>
  <si>
    <t>https://zakupki.gov.ru/epz/orderclause/search/results.html?searchString=4603009064&amp;morphology=on&amp;search-filter=Дате+размещения&amp;sortBy=UPDATE_DATE&amp;pageNumber=1&amp;sortDirection=false&amp;recordsPerPage=_10&amp;showLotsInfoHidden=false</t>
  </si>
  <si>
    <t>https://zakupki.gov.ru/epz/contractfz223/search/results.html?searchString=4603009064&amp;morphology=on&amp;search-filter=Дате+размещения&amp;statuses_0=on&amp;statuses=0&amp;currencyId=-1&amp;sortBy=BY_UPDATE_DATE&amp;pageNumber=1&amp;sortDirection=false&amp;recordsPerPage=_10&amp;showLotsInfoHidden=false</t>
  </si>
  <si>
    <t>договор</t>
  </si>
  <si>
    <t>план</t>
  </si>
  <si>
    <t>ЕИС Закупки</t>
  </si>
  <si>
    <t>Положение о закупках</t>
  </si>
  <si>
    <t>25.04.2023 4:15:34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</si>
</sst>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806">
    <xf numFmtId="49" fontId="0" fillId="0" borderId="0" xfId="0">
      <alignment vertical="top"/>
    </xf>
    <xf numFmtId="0" fontId="54" fillId="0" borderId="0" xfId="54" applyFont="1" applyAlignment="1">
      <alignment vertical="top" wrapText="1"/>
    </xf>
    <xf numFmtId="49" fontId="6" fillId="0" borderId="0" xfId="0" applyFont="1">
      <alignment vertical="top"/>
    </xf>
    <xf numFmtId="49" fontId="6" fillId="8" borderId="4" xfId="0" applyFont="1" applyFill="1" applyBorder="1" applyAlignment="1">
      <alignment horizontal="center" vertical="top"/>
    </xf>
    <xf numFmtId="49" fontId="6" fillId="0" borderId="0" xfId="0" applyFont="1" applyAlignment="1">
      <alignment vertical="top" wrapText="1"/>
    </xf>
    <xf numFmtId="49" fontId="6" fillId="0" borderId="0" xfId="0" applyFont="1" applyAlignment="1">
      <alignment vertical="center" wrapText="1"/>
    </xf>
    <xf numFmtId="49" fontId="6" fillId="0" borderId="0" xfId="50" applyAlignment="1">
      <alignment vertical="center" wrapText="1"/>
    </xf>
    <xf numFmtId="49" fontId="11" fillId="0" borderId="0" xfId="50" applyFont="1" applyAlignment="1">
      <alignment vertical="center"/>
    </xf>
    <xf numFmtId="0" fontId="11" fillId="0" borderId="0" xfId="49" applyFont="1" applyAlignment="1">
      <alignment horizontal="center" vertical="center" wrapText="1"/>
    </xf>
    <xf numFmtId="0" fontId="6" fillId="0" borderId="0" xfId="49" applyFont="1" applyAlignment="1">
      <alignment vertical="center" wrapText="1"/>
    </xf>
    <xf numFmtId="0" fontId="6" fillId="0" borderId="0" xfId="49" applyFont="1" applyAlignment="1">
      <alignment horizontal="left" vertical="center" wrapText="1"/>
    </xf>
    <xf numFmtId="0" fontId="6" fillId="0" borderId="0" xfId="49" applyFont="1"/>
    <xf numFmtId="0" fontId="6" fillId="7" borderId="0" xfId="49" applyFont="1" applyFill="1"/>
    <xf numFmtId="0" fontId="24" fillId="0" borderId="0" xfId="49" applyFont="1"/>
    <xf numFmtId="49" fontId="6" fillId="0" borderId="0" xfId="46">
      <alignment vertical="top"/>
    </xf>
    <xf numFmtId="0" fontId="11" fillId="0" borderId="0" xfId="52" applyFont="1" applyAlignment="1">
      <alignment vertical="center" wrapText="1"/>
    </xf>
    <xf numFmtId="0" fontId="22" fillId="0" borderId="0" xfId="52" applyFont="1" applyAlignment="1">
      <alignment vertical="center" wrapText="1"/>
    </xf>
    <xf numFmtId="0" fontId="6" fillId="7" borderId="0" xfId="52" applyFill="1" applyAlignment="1">
      <alignment vertical="center" wrapText="1"/>
    </xf>
    <xf numFmtId="0" fontId="6" fillId="0" borderId="0" xfId="52" applyAlignment="1">
      <alignment horizontal="center" vertical="center" wrapText="1"/>
    </xf>
    <xf numFmtId="0" fontId="6" fillId="0" borderId="0" xfId="52" applyAlignment="1">
      <alignment vertical="center" wrapText="1"/>
    </xf>
    <xf numFmtId="0" fontId="25" fillId="7" borderId="0" xfId="52" applyFont="1" applyFill="1" applyAlignment="1">
      <alignment vertical="center" wrapText="1"/>
    </xf>
    <xf numFmtId="0" fontId="6" fillId="7" borderId="0" xfId="52" applyFill="1" applyAlignment="1">
      <alignment horizontal="right" vertical="center" wrapText="1" indent="1"/>
    </xf>
    <xf numFmtId="0" fontId="11" fillId="7" borderId="0" xfId="52" applyFont="1" applyFill="1" applyAlignment="1">
      <alignment horizontal="center" vertical="center" wrapText="1"/>
    </xf>
    <xf numFmtId="0" fontId="6" fillId="7" borderId="0" xfId="52" applyFill="1" applyAlignment="1">
      <alignment horizontal="center" vertical="center" wrapText="1"/>
    </xf>
    <xf numFmtId="0" fontId="22" fillId="0" borderId="0" xfId="52" applyFont="1" applyAlignment="1">
      <alignment horizontal="center" vertical="center" wrapText="1"/>
    </xf>
    <xf numFmtId="0" fontId="26" fillId="7" borderId="0" xfId="52" applyFont="1" applyFill="1" applyAlignment="1">
      <alignment horizontal="center" vertical="center" wrapText="1"/>
    </xf>
    <xf numFmtId="0" fontId="6" fillId="0" borderId="0" xfId="52" applyAlignment="1">
      <alignment vertical="center"/>
    </xf>
    <xf numFmtId="49" fontId="6" fillId="7" borderId="0" xfId="52" applyNumberFormat="1" applyFill="1" applyAlignment="1">
      <alignment horizontal="right" vertical="center" wrapText="1" indent="1"/>
    </xf>
    <xf numFmtId="49" fontId="25" fillId="7" borderId="0" xfId="52" applyNumberFormat="1" applyFont="1" applyFill="1" applyAlignment="1">
      <alignment horizontal="center" vertical="center" wrapText="1"/>
    </xf>
    <xf numFmtId="49" fontId="6" fillId="9" borderId="5" xfId="52" applyNumberFormat="1" applyFill="1" applyBorder="1" applyAlignment="1" applyProtection="1">
      <alignment horizontal="center" vertical="center" wrapText="1"/>
      <protection locked="0"/>
    </xf>
    <xf numFmtId="49" fontId="0" fillId="10" borderId="0" xfId="0" applyFill="1">
      <alignment vertical="top"/>
    </xf>
    <xf numFmtId="0" fontId="6" fillId="0" borderId="0" xfId="54" applyFont="1" applyAlignment="1">
      <alignment vertical="center" wrapText="1"/>
    </xf>
    <xf numFmtId="0" fontId="22" fillId="0" borderId="0" xfId="52" applyFont="1" applyAlignment="1">
      <alignment horizontal="center" vertical="top" wrapText="1"/>
    </xf>
    <xf numFmtId="0" fontId="0" fillId="7" borderId="0" xfId="52" applyFont="1" applyFill="1" applyAlignment="1">
      <alignment horizontal="center" vertical="center" wrapText="1"/>
    </xf>
    <xf numFmtId="49" fontId="0" fillId="7" borderId="0" xfId="52" applyNumberFormat="1" applyFont="1" applyFill="1" applyAlignment="1">
      <alignment horizontal="right" vertical="center" wrapText="1" indent="1"/>
    </xf>
    <xf numFmtId="49" fontId="29" fillId="7" borderId="0" xfId="33" applyNumberFormat="1" applyFont="1" applyFill="1" applyBorder="1">
      <alignment horizontal="center" vertical="center" wrapText="1"/>
    </xf>
    <xf numFmtId="49" fontId="0" fillId="0" borderId="0" xfId="0" applyBorder="1">
      <alignment vertical="top"/>
    </xf>
    <xf numFmtId="0" fontId="6" fillId="0" borderId="5" xfId="51" applyFont="1" applyBorder="1" applyAlignment="1">
      <alignment vertical="center" wrapText="1"/>
    </xf>
    <xf numFmtId="0" fontId="0" fillId="0" borderId="5" xfId="51" applyFont="1" applyBorder="1" applyAlignment="1">
      <alignment vertical="center" wrapText="1"/>
    </xf>
    <xf numFmtId="0" fontId="33" fillId="7" borderId="0" xfId="54" applyFont="1" applyFill="1" applyAlignment="1">
      <alignment horizontal="center" vertical="center" wrapText="1"/>
    </xf>
    <xf numFmtId="0" fontId="33" fillId="7" borderId="0" xfId="49" applyFont="1" applyFill="1" applyAlignment="1">
      <alignment horizontal="center"/>
    </xf>
    <xf numFmtId="0" fontId="33" fillId="0" borderId="0" xfId="49" applyFont="1" applyAlignment="1">
      <alignment horizontal="center" vertical="center"/>
    </xf>
    <xf numFmtId="0" fontId="33" fillId="7" borderId="0" xfId="49" applyFont="1" applyFill="1" applyAlignment="1">
      <alignment horizontal="center" vertical="center"/>
    </xf>
    <xf numFmtId="49" fontId="31" fillId="0" borderId="6" xfId="0" applyFont="1" applyBorder="1" applyAlignment="1">
      <alignment vertical="top" wrapText="1"/>
    </xf>
    <xf numFmtId="0" fontId="0" fillId="7" borderId="0" xfId="52" applyFont="1" applyFill="1" applyAlignment="1">
      <alignment horizontal="right" vertical="center" wrapText="1" indent="1"/>
    </xf>
    <xf numFmtId="0" fontId="0" fillId="0" borderId="6" xfId="36" applyFont="1" applyBorder="1" applyAlignment="1">
      <alignment horizontal="justify" vertical="top" wrapText="1"/>
    </xf>
    <xf numFmtId="0" fontId="2" fillId="0" borderId="0" xfId="39"/>
    <xf numFmtId="0" fontId="45" fillId="0" borderId="0" xfId="52" applyFont="1" applyAlignment="1">
      <alignment horizontal="center" vertical="center" wrapText="1"/>
    </xf>
    <xf numFmtId="49" fontId="23" fillId="7" borderId="7" xfId="43" applyFont="1" applyFill="1" applyBorder="1" applyAlignment="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lignment wrapText="1"/>
    </xf>
    <xf numFmtId="0" fontId="18" fillId="0" borderId="0" xfId="22" applyFill="1" applyBorder="1" applyAlignment="1">
      <alignment horizontal="left" vertical="top" wrapText="1"/>
    </xf>
    <xf numFmtId="49" fontId="14" fillId="0" borderId="0" xfId="43" applyFont="1" applyFill="1" applyBorder="1" applyAlignment="1">
      <alignment vertical="top" wrapText="1"/>
    </xf>
    <xf numFmtId="0" fontId="18" fillId="0" borderId="0" xfId="22" applyFill="1" applyBorder="1" applyAlignment="1">
      <alignment horizontal="right" vertical="top" wrapText="1"/>
    </xf>
    <xf numFmtId="49" fontId="34" fillId="8" borderId="6" xfId="40" applyNumberFormat="1" applyFont="1" applyFill="1" applyBorder="1" applyAlignment="1">
      <alignment horizontal="center" vertical="center" wrapText="1"/>
    </xf>
    <xf numFmtId="49" fontId="34" fillId="2" borderId="6" xfId="40" applyNumberFormat="1" applyFont="1" applyFill="1" applyBorder="1" applyAlignment="1">
      <alignment horizontal="center" vertical="center" wrapText="1"/>
    </xf>
    <xf numFmtId="49" fontId="23" fillId="7" borderId="10" xfId="43" applyFont="1" applyFill="1" applyBorder="1" applyAlignment="1">
      <alignment horizontal="center" vertical="center" wrapText="1"/>
    </xf>
    <xf numFmtId="49" fontId="34" fillId="11" borderId="6" xfId="40" applyNumberFormat="1" applyFont="1" applyFill="1" applyBorder="1" applyAlignment="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49" fontId="32" fillId="0" borderId="0" xfId="0" applyFont="1" applyBorder="1">
      <alignment vertical="top"/>
    </xf>
    <xf numFmtId="0" fontId="32" fillId="7" borderId="0" xfId="54" applyFont="1" applyFill="1" applyAlignment="1">
      <alignment vertical="center" wrapText="1"/>
    </xf>
    <xf numFmtId="0" fontId="32" fillId="0" borderId="0" xfId="54" applyFont="1" applyAlignment="1">
      <alignment vertical="center" wrapText="1"/>
    </xf>
    <xf numFmtId="0" fontId="45" fillId="0" borderId="0" xfId="54" applyFont="1" applyAlignment="1">
      <alignment vertical="center" wrapText="1"/>
    </xf>
    <xf numFmtId="0" fontId="0" fillId="0" borderId="0" xfId="54" applyFont="1" applyAlignment="1">
      <alignment vertical="center" wrapText="1"/>
    </xf>
    <xf numFmtId="0" fontId="45" fillId="0" borderId="0" xfId="52" applyFont="1" applyAlignment="1">
      <alignment horizontal="left" vertical="center" wrapText="1"/>
    </xf>
    <xf numFmtId="49" fontId="45" fillId="0" borderId="0" xfId="52" applyNumberFormat="1" applyFont="1" applyAlignment="1">
      <alignment horizontal="left" vertical="center" wrapText="1"/>
    </xf>
    <xf numFmtId="0" fontId="0" fillId="0" borderId="0" xfId="0" applyNumberFormat="1" applyBorder="1">
      <alignment vertical="top"/>
    </xf>
    <xf numFmtId="49" fontId="34" fillId="9" borderId="6" xfId="40" applyNumberFormat="1" applyFont="1" applyFill="1" applyBorder="1" applyAlignment="1">
      <alignment horizontal="center" vertical="center" wrapText="1"/>
    </xf>
    <xf numFmtId="49" fontId="0" fillId="0" borderId="0" xfId="0" applyAlignment="1">
      <alignment horizontal="left" vertical="top"/>
    </xf>
    <xf numFmtId="0" fontId="45" fillId="0" borderId="0" xfId="54" applyFont="1" applyAlignment="1">
      <alignment horizontal="center" vertical="center" wrapText="1"/>
    </xf>
    <xf numFmtId="0" fontId="8" fillId="10" borderId="12" xfId="53" applyFont="1" applyFill="1" applyBorder="1" applyAlignment="1">
      <alignment horizontal="center" vertical="center" wrapText="1"/>
    </xf>
    <xf numFmtId="49" fontId="0" fillId="7" borderId="0" xfId="54" applyNumberFormat="1" applyFont="1" applyFill="1" applyAlignment="1">
      <alignment horizontal="center" vertical="center" wrapText="1"/>
    </xf>
    <xf numFmtId="0" fontId="0" fillId="0" borderId="0" xfId="0" applyNumberFormat="1" applyAlignment="1">
      <alignment vertical="center"/>
    </xf>
    <xf numFmtId="0" fontId="6" fillId="7" borderId="5" xfId="54" applyFont="1" applyFill="1" applyBorder="1" applyAlignment="1">
      <alignment horizontal="center" vertical="center" wrapText="1"/>
    </xf>
    <xf numFmtId="0" fontId="0" fillId="12" borderId="5" xfId="45" applyFont="1" applyFill="1" applyBorder="1" applyAlignment="1">
      <alignment horizontal="center" vertical="center" wrapText="1"/>
    </xf>
    <xf numFmtId="0" fontId="0" fillId="12" borderId="5" xfId="47" applyFont="1" applyFill="1" applyBorder="1" applyAlignment="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lignment horizontal="center" vertical="center" wrapText="1"/>
    </xf>
    <xf numFmtId="49" fontId="40" fillId="13" borderId="14" xfId="0" applyFont="1" applyFill="1" applyBorder="1" applyAlignment="1">
      <alignment horizontal="left" vertical="center"/>
    </xf>
    <xf numFmtId="0" fontId="0" fillId="0" borderId="5" xfId="33" applyFont="1" applyBorder="1">
      <alignment horizontal="center" vertical="center" wrapText="1"/>
    </xf>
    <xf numFmtId="0" fontId="6" fillId="13" borderId="13" xfId="54" applyFont="1" applyFill="1" applyBorder="1" applyAlignment="1">
      <alignment vertical="center" wrapText="1"/>
    </xf>
    <xf numFmtId="0" fontId="6" fillId="0" borderId="5" xfId="47" applyFont="1" applyBorder="1" applyAlignment="1">
      <alignment horizontal="center" vertical="center" wrapText="1"/>
    </xf>
    <xf numFmtId="0" fontId="6" fillId="0" borderId="5" xfId="49" applyFont="1" applyBorder="1" applyAlignment="1">
      <alignment horizontal="center" vertical="center" wrapText="1"/>
    </xf>
    <xf numFmtId="0" fontId="40" fillId="13" borderId="13" xfId="0" applyNumberFormat="1" applyFont="1" applyFill="1" applyBorder="1" applyAlignment="1">
      <alignment horizontal="left" vertical="center"/>
    </xf>
    <xf numFmtId="0" fontId="40" fillId="13" borderId="15" xfId="0" applyNumberFormat="1" applyFont="1" applyFill="1" applyBorder="1" applyAlignment="1">
      <alignment horizontal="left" vertical="center"/>
    </xf>
    <xf numFmtId="0" fontId="40" fillId="13" borderId="14" xfId="0" applyNumberFormat="1" applyFont="1" applyFill="1" applyBorder="1" applyAlignment="1">
      <alignment horizontal="left" vertical="center"/>
    </xf>
    <xf numFmtId="0" fontId="46" fillId="0" borderId="0" xfId="0" applyNumberFormat="1" applyFont="1" applyAlignment="1">
      <alignment vertical="center"/>
    </xf>
    <xf numFmtId="49" fontId="6" fillId="0" borderId="5" xfId="53" applyNumberFormat="1" applyFont="1" applyBorder="1" applyAlignment="1">
      <alignment horizontal="center" vertical="center" wrapText="1"/>
    </xf>
    <xf numFmtId="49" fontId="0" fillId="0" borderId="17" xfId="0" applyBorder="1">
      <alignment vertical="top"/>
    </xf>
    <xf numFmtId="0" fontId="6" fillId="7" borderId="5" xfId="49" applyFont="1" applyFill="1" applyBorder="1" applyAlignment="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Alignment="1">
      <alignment vertical="center" wrapText="1"/>
    </xf>
    <xf numFmtId="0" fontId="41" fillId="0" borderId="0" xfId="54" applyFont="1" applyAlignment="1">
      <alignment vertical="center" wrapText="1"/>
    </xf>
    <xf numFmtId="49" fontId="6" fillId="0" borderId="0" xfId="41">
      <alignment vertical="top"/>
    </xf>
    <xf numFmtId="49" fontId="11" fillId="0" borderId="0" xfId="41" applyFont="1" applyBorder="1">
      <alignment vertical="top"/>
    </xf>
    <xf numFmtId="49" fontId="6" fillId="0" borderId="0" xfId="41" applyBorder="1">
      <alignment vertical="top"/>
    </xf>
    <xf numFmtId="49" fontId="33" fillId="0" borderId="0" xfId="41" applyFont="1" applyBorder="1" applyAlignment="1">
      <alignment horizontal="center" vertical="center"/>
    </xf>
    <xf numFmtId="0" fontId="6" fillId="7" borderId="0" xfId="41" applyNumberFormat="1" applyFill="1" applyBorder="1" applyAlignment="1"/>
    <xf numFmtId="0" fontId="42" fillId="7" borderId="0" xfId="41" applyNumberFormat="1" applyFont="1" applyFill="1" applyBorder="1" applyAlignment="1">
      <alignment horizontal="center" vertical="center" wrapText="1"/>
    </xf>
    <xf numFmtId="0" fontId="11" fillId="7" borderId="0" xfId="41" applyNumberFormat="1" applyFont="1" applyFill="1" applyBorder="1" applyAlignment="1"/>
    <xf numFmtId="49" fontId="33" fillId="0" borderId="0" xfId="41" applyFont="1" applyAlignment="1">
      <alignment horizontal="center" vertical="center" wrapText="1"/>
    </xf>
    <xf numFmtId="0" fontId="6" fillId="7" borderId="5" xfId="48" applyNumberFormat="1" applyFill="1" applyBorder="1" applyAlignment="1">
      <alignment horizontal="center" vertical="center" wrapText="1"/>
    </xf>
    <xf numFmtId="49" fontId="6" fillId="0" borderId="5" xfId="48" applyBorder="1" applyAlignment="1">
      <alignment horizontal="center" vertical="center" wrapText="1"/>
    </xf>
    <xf numFmtId="49" fontId="43" fillId="13" borderId="15" xfId="41" applyFont="1" applyFill="1" applyBorder="1" applyAlignment="1">
      <alignment horizontal="center" vertical="top"/>
    </xf>
    <xf numFmtId="49" fontId="40" fillId="13" borderId="15" xfId="41" applyFont="1" applyFill="1" applyBorder="1" applyAlignment="1">
      <alignment horizontal="left" vertical="center"/>
    </xf>
    <xf numFmtId="49" fontId="6" fillId="0" borderId="0" xfId="0" applyFont="1" applyAlignment="1">
      <alignment horizontal="center" vertical="top"/>
    </xf>
    <xf numFmtId="49" fontId="37" fillId="0" borderId="0" xfId="0" applyFont="1">
      <alignment vertical="top"/>
    </xf>
    <xf numFmtId="0" fontId="37" fillId="0" borderId="5" xfId="51" applyFont="1" applyBorder="1" applyAlignment="1">
      <alignment vertical="center" wrapText="1"/>
    </xf>
    <xf numFmtId="0" fontId="37" fillId="0" borderId="13" xfId="51" applyFont="1" applyBorder="1" applyAlignment="1">
      <alignment vertical="center" wrapText="1"/>
    </xf>
    <xf numFmtId="49" fontId="37" fillId="0" borderId="0" xfId="0" applyFont="1" applyAlignment="1">
      <alignment vertical="top" wrapText="1"/>
    </xf>
    <xf numFmtId="0" fontId="37" fillId="0" borderId="0" xfId="51" applyFont="1" applyAlignment="1">
      <alignment vertical="center" wrapText="1"/>
    </xf>
    <xf numFmtId="0" fontId="8" fillId="10" borderId="0" xfId="54" applyFont="1" applyFill="1" applyAlignment="1">
      <alignment horizontal="center" vertical="center" wrapText="1"/>
    </xf>
    <xf numFmtId="49" fontId="40" fillId="13" borderId="15" xfId="0" applyFont="1" applyFill="1" applyBorder="1" applyAlignment="1">
      <alignment horizontal="left" vertical="center" indent="2"/>
    </xf>
    <xf numFmtId="49" fontId="40" fillId="13" borderId="15" xfId="0" applyFont="1" applyFill="1" applyBorder="1" applyAlignment="1">
      <alignment horizontal="left" vertical="center" indent="3"/>
    </xf>
    <xf numFmtId="0" fontId="47" fillId="0" borderId="0" xfId="47" applyFont="1" applyAlignment="1">
      <alignment horizontal="center" vertical="center" wrapText="1"/>
    </xf>
    <xf numFmtId="0" fontId="6" fillId="0" borderId="0" xfId="47" applyFont="1" applyAlignment="1">
      <alignment vertical="center" wrapText="1"/>
    </xf>
    <xf numFmtId="49" fontId="6" fillId="0" borderId="0" xfId="53" applyNumberFormat="1" applyFont="1" applyAlignment="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lignment horizontal="left" vertical="center" indent="1"/>
    </xf>
    <xf numFmtId="49" fontId="6" fillId="0" borderId="0" xfId="0" applyFont="1" applyAlignment="1">
      <alignment vertical="center"/>
    </xf>
    <xf numFmtId="49" fontId="0" fillId="10" borderId="0" xfId="0" applyFill="1" applyBorder="1">
      <alignment vertical="top"/>
    </xf>
    <xf numFmtId="0" fontId="0" fillId="0" borderId="0" xfId="0" applyNumberFormat="1" applyBorder="1" applyAlignment="1">
      <alignment vertical="center"/>
    </xf>
    <xf numFmtId="0" fontId="6" fillId="0" borderId="14" xfId="51" applyFont="1" applyBorder="1" applyAlignment="1">
      <alignment vertical="center" wrapText="1"/>
    </xf>
    <xf numFmtId="0" fontId="19" fillId="10" borderId="0" xfId="54" applyFont="1" applyFill="1" applyAlignment="1">
      <alignment horizontal="center" vertical="center" wrapText="1"/>
    </xf>
    <xf numFmtId="49" fontId="6" fillId="13" borderId="15" xfId="53" applyNumberFormat="1" applyFont="1" applyFill="1" applyBorder="1" applyAlignment="1">
      <alignment horizontal="center" vertical="center" wrapText="1"/>
    </xf>
    <xf numFmtId="0" fontId="0" fillId="0" borderId="0" xfId="52" applyFont="1" applyAlignment="1">
      <alignment horizontal="center" vertical="center" wrapText="1"/>
    </xf>
    <xf numFmtId="49" fontId="6" fillId="0" borderId="0" xfId="52" applyNumberFormat="1" applyAlignment="1">
      <alignment horizontal="center" vertical="center" wrapText="1"/>
    </xf>
    <xf numFmtId="49" fontId="40" fillId="13" borderId="15" xfId="0" applyFont="1" applyFill="1" applyBorder="1" applyAlignment="1">
      <alignment horizontal="left" vertical="center"/>
    </xf>
    <xf numFmtId="49" fontId="6" fillId="0" borderId="0" xfId="53" applyNumberFormat="1" applyFont="1" applyAlignment="1">
      <alignment vertical="center" wrapText="1"/>
    </xf>
    <xf numFmtId="0" fontId="33" fillId="7" borderId="0" xfId="49" applyFont="1" applyFill="1" applyAlignment="1">
      <alignment horizontal="center" vertical="center" wrapText="1"/>
    </xf>
    <xf numFmtId="49" fontId="9" fillId="0" borderId="0" xfId="41" applyFont="1" applyBorder="1" applyAlignment="1">
      <alignment horizontal="right" vertical="top"/>
    </xf>
    <xf numFmtId="49" fontId="9" fillId="0" borderId="0" xfId="41" applyFont="1">
      <alignment vertical="top"/>
    </xf>
    <xf numFmtId="0" fontId="6" fillId="7" borderId="0" xfId="54" applyFont="1" applyFill="1" applyAlignment="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Font="1" applyAlignment="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18" fillId="0" borderId="0" xfId="32" applyFont="1" applyBorder="1" applyAlignment="1">
      <alignment vertical="center" wrapText="1"/>
    </xf>
    <xf numFmtId="49" fontId="48" fillId="0" borderId="29" xfId="0" applyFont="1" applyBorder="1" applyAlignment="1">
      <alignment horizontal="justify" vertical="top"/>
    </xf>
    <xf numFmtId="0" fontId="0" fillId="0" borderId="13" xfId="51" applyFont="1" applyBorder="1" applyAlignment="1">
      <alignment vertical="center" wrapText="1"/>
    </xf>
    <xf numFmtId="49" fontId="6" fillId="0" borderId="29" xfId="0" applyFont="1" applyBorder="1" applyAlignment="1">
      <alignment vertical="top" wrapText="1"/>
    </xf>
    <xf numFmtId="49" fontId="6" fillId="0" borderId="30" xfId="0" applyFont="1" applyBorder="1" applyAlignment="1">
      <alignment vertical="top" wrapText="1"/>
    </xf>
    <xf numFmtId="49" fontId="6" fillId="0" borderId="29" xfId="0" applyFont="1" applyBorder="1">
      <alignment vertical="top"/>
    </xf>
    <xf numFmtId="0" fontId="0" fillId="0" borderId="14" xfId="51" applyFont="1" applyBorder="1" applyAlignment="1">
      <alignment vertical="center" wrapText="1"/>
    </xf>
    <xf numFmtId="49" fontId="72" fillId="0" borderId="0" xfId="0" applyFont="1">
      <alignment vertical="top"/>
    </xf>
    <xf numFmtId="0" fontId="0" fillId="0" borderId="0" xfId="0" applyNumberFormat="1">
      <alignment vertical="top"/>
    </xf>
    <xf numFmtId="0" fontId="72" fillId="0" borderId="0" xfId="54" applyFont="1" applyAlignment="1">
      <alignment vertical="center" wrapText="1"/>
    </xf>
    <xf numFmtId="49" fontId="0" fillId="7" borderId="5" xfId="54" applyNumberFormat="1" applyFont="1" applyFill="1" applyBorder="1" applyAlignment="1">
      <alignment horizontal="center" vertical="center" wrapText="1"/>
    </xf>
    <xf numFmtId="0" fontId="6" fillId="0" borderId="5" xfId="54" applyFont="1" applyBorder="1" applyAlignment="1">
      <alignment horizontal="center" vertical="center" wrapText="1"/>
    </xf>
    <xf numFmtId="49" fontId="6" fillId="0" borderId="5" xfId="49" applyNumberFormat="1" applyFont="1" applyBorder="1" applyAlignment="1">
      <alignment horizontal="left" vertical="center" wrapText="1"/>
    </xf>
    <xf numFmtId="0" fontId="6" fillId="7" borderId="16" xfId="49" applyFont="1" applyFill="1" applyBorder="1" applyAlignment="1">
      <alignment horizontal="center" vertical="center"/>
    </xf>
    <xf numFmtId="49" fontId="40" fillId="13" borderId="17" xfId="0" applyFont="1" applyFill="1" applyBorder="1" applyAlignment="1">
      <alignment horizontal="left" vertical="center" indent="2"/>
    </xf>
    <xf numFmtId="0" fontId="6" fillId="0" borderId="5" xfId="54" applyFont="1" applyBorder="1" applyAlignment="1">
      <alignment vertical="center" wrapText="1"/>
    </xf>
    <xf numFmtId="0" fontId="6" fillId="0" borderId="0" xfId="52" applyAlignment="1">
      <alignment horizontal="left" vertical="center" wrapText="1"/>
    </xf>
    <xf numFmtId="14" fontId="6" fillId="7" borderId="0" xfId="52" applyNumberFormat="1" applyFill="1" applyAlignment="1">
      <alignment horizontal="left" vertical="center" wrapText="1"/>
    </xf>
    <xf numFmtId="14" fontId="6" fillId="0" borderId="0" xfId="52" applyNumberFormat="1" applyAlignment="1">
      <alignment horizontal="left" vertical="center" wrapText="1"/>
    </xf>
    <xf numFmtId="0" fontId="74" fillId="0" borderId="0" xfId="54" applyFont="1" applyAlignment="1">
      <alignment vertical="center" wrapText="1"/>
    </xf>
    <xf numFmtId="49" fontId="40" fillId="13" borderId="15" xfId="41" applyFont="1" applyFill="1" applyBorder="1" applyAlignment="1">
      <alignment horizontal="left" vertical="center" indent="1"/>
    </xf>
    <xf numFmtId="49" fontId="74" fillId="0" borderId="0" xfId="0" applyFont="1">
      <alignment vertical="top"/>
    </xf>
    <xf numFmtId="49" fontId="0" fillId="0" borderId="0" xfId="0" applyAlignment="1">
      <alignment vertical="center"/>
    </xf>
    <xf numFmtId="0" fontId="8" fillId="10" borderId="0" xfId="54" applyFont="1" applyFill="1" applyAlignment="1">
      <alignment vertical="center" wrapText="1"/>
    </xf>
    <xf numFmtId="0" fontId="6" fillId="0" borderId="0" xfId="51" applyFont="1" applyAlignment="1">
      <alignment vertical="center" wrapText="1"/>
    </xf>
    <xf numFmtId="49" fontId="6" fillId="0" borderId="5" xfId="0" applyFont="1" applyBorder="1" applyAlignment="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Alignment="1">
      <alignment vertical="center"/>
    </xf>
    <xf numFmtId="0" fontId="74" fillId="0" borderId="0" xfId="0" applyNumberFormat="1" applyFont="1" applyBorder="1" applyAlignment="1">
      <alignment vertical="center"/>
    </xf>
    <xf numFmtId="49" fontId="74" fillId="0" borderId="0" xfId="54" applyNumberFormat="1" applyFont="1" applyAlignment="1">
      <alignment vertical="center" wrapText="1"/>
    </xf>
    <xf numFmtId="49" fontId="74" fillId="10" borderId="0" xfId="0" applyFont="1" applyFill="1">
      <alignment vertical="top"/>
    </xf>
    <xf numFmtId="0" fontId="0" fillId="0" borderId="0" xfId="0" applyNumberFormat="1" applyAlignment="1">
      <alignment vertical="top" wrapText="1"/>
    </xf>
    <xf numFmtId="0" fontId="6" fillId="0" borderId="0" xfId="0" applyNumberFormat="1" applyFont="1">
      <alignment vertical="top"/>
    </xf>
    <xf numFmtId="49" fontId="6" fillId="0" borderId="5" xfId="0" applyFont="1" applyBorder="1">
      <alignment vertical="top"/>
    </xf>
    <xf numFmtId="49" fontId="6" fillId="0" borderId="5" xfId="33" applyNumberFormat="1" applyFont="1" applyBorder="1">
      <alignment horizontal="center" vertical="center" wrapText="1"/>
    </xf>
    <xf numFmtId="0" fontId="18" fillId="0" borderId="22" xfId="36" applyFont="1" applyBorder="1" applyAlignment="1">
      <alignment horizontal="justify" vertical="top" wrapText="1"/>
    </xf>
    <xf numFmtId="49" fontId="0" fillId="0" borderId="5" xfId="0" applyBorder="1" applyAlignment="1">
      <alignment vertical="top" wrapText="1"/>
    </xf>
    <xf numFmtId="0" fontId="0" fillId="0" borderId="5" xfId="36" applyFont="1" applyBorder="1" applyAlignment="1">
      <alignment horizontal="justify" vertical="top" wrapText="1"/>
    </xf>
    <xf numFmtId="4" fontId="6" fillId="0" borderId="0" xfId="54" applyNumberFormat="1" applyFont="1" applyAlignment="1">
      <alignment vertical="center" wrapText="1"/>
    </xf>
    <xf numFmtId="49" fontId="6" fillId="0" borderId="0" xfId="54" applyNumberFormat="1" applyFont="1" applyAlignment="1">
      <alignment vertical="center" wrapText="1"/>
    </xf>
    <xf numFmtId="0" fontId="70" fillId="0" borderId="0" xfId="37"/>
    <xf numFmtId="0" fontId="0" fillId="0" borderId="0" xfId="0" applyNumberFormat="1" applyAlignment="1"/>
    <xf numFmtId="0" fontId="33" fillId="0" borderId="0" xfId="54" applyFont="1" applyAlignment="1">
      <alignment horizontal="center" vertical="center" wrapText="1"/>
    </xf>
    <xf numFmtId="0" fontId="6" fillId="0" borderId="0" xfId="54" applyFont="1" applyAlignment="1">
      <alignment horizontal="right" vertical="center" wrapText="1"/>
    </xf>
    <xf numFmtId="4" fontId="6" fillId="0" borderId="0" xfId="34" applyFill="1" applyBorder="1" applyAlignment="1">
      <alignment horizontal="right" vertical="center" wrapText="1"/>
    </xf>
    <xf numFmtId="0" fontId="6" fillId="0" borderId="0" xfId="51" applyFont="1" applyAlignment="1">
      <alignment horizontal="left" vertical="center" wrapText="1" indent="1"/>
    </xf>
    <xf numFmtId="4" fontId="0" fillId="0" borderId="0" xfId="34" applyFont="1" applyFill="1" applyBorder="1" applyAlignment="1">
      <alignment horizontal="center" vertical="center" wrapText="1"/>
    </xf>
    <xf numFmtId="4" fontId="6" fillId="0" borderId="0" xfId="34" applyFill="1" applyBorder="1" applyAlignment="1">
      <alignment horizontal="center" vertical="center" wrapText="1"/>
    </xf>
    <xf numFmtId="0" fontId="72" fillId="0" borderId="0" xfId="54" applyFont="1" applyAlignment="1">
      <alignment vertical="center"/>
    </xf>
    <xf numFmtId="171" fontId="6" fillId="0" borderId="5" xfId="54" applyNumberFormat="1" applyFont="1" applyBorder="1" applyAlignment="1">
      <alignment horizontal="center" vertical="center" wrapText="1"/>
    </xf>
    <xf numFmtId="171" fontId="6" fillId="0" borderId="5" xfId="33" applyNumberFormat="1" applyFont="1" applyBorder="1">
      <alignment horizontal="center" vertical="center" wrapText="1"/>
    </xf>
    <xf numFmtId="0" fontId="72" fillId="13" borderId="19" xfId="54" applyFont="1" applyFill="1" applyBorder="1" applyAlignment="1">
      <alignment horizontal="center" vertical="center" wrapText="1"/>
    </xf>
    <xf numFmtId="0" fontId="72" fillId="13" borderId="23" xfId="54" applyFont="1" applyFill="1" applyBorder="1" applyAlignment="1">
      <alignment horizontal="center" vertical="center" wrapText="1"/>
    </xf>
    <xf numFmtId="49" fontId="72" fillId="13" borderId="23" xfId="54" applyNumberFormat="1" applyFont="1" applyFill="1" applyBorder="1" applyAlignment="1">
      <alignment horizontal="left" vertical="center" wrapText="1"/>
    </xf>
    <xf numFmtId="49" fontId="37" fillId="13" borderId="15" xfId="42" applyFill="1" applyBorder="1" applyAlignment="1">
      <alignment horizontal="left" vertical="center"/>
    </xf>
    <xf numFmtId="49" fontId="72" fillId="13" borderId="21" xfId="54" applyNumberFormat="1" applyFont="1" applyFill="1" applyBorder="1" applyAlignment="1">
      <alignment horizontal="left" vertical="center" wrapText="1"/>
    </xf>
    <xf numFmtId="49" fontId="6" fillId="8" borderId="5" xfId="54" applyNumberFormat="1" applyFont="1" applyFill="1" applyBorder="1" applyAlignment="1">
      <alignment horizontal="center" vertical="center" wrapText="1"/>
    </xf>
    <xf numFmtId="0" fontId="77" fillId="0" borderId="0" xfId="54" applyFont="1" applyAlignment="1">
      <alignment vertical="center" wrapText="1"/>
    </xf>
    <xf numFmtId="0" fontId="29" fillId="0" borderId="0" xfId="54" applyFont="1" applyAlignment="1">
      <alignment horizontal="center" vertical="center" wrapText="1"/>
    </xf>
    <xf numFmtId="49" fontId="8" fillId="13" borderId="13" xfId="41" applyFont="1" applyFill="1" applyBorder="1" applyAlignment="1">
      <alignment horizontal="right" vertical="center" wrapText="1"/>
    </xf>
    <xf numFmtId="49" fontId="8" fillId="13" borderId="15" xfId="41" applyFont="1" applyFill="1" applyBorder="1" applyAlignment="1">
      <alignment horizontal="right" vertical="center" wrapText="1"/>
    </xf>
    <xf numFmtId="49" fontId="6" fillId="13" borderId="15" xfId="41" applyFill="1" applyBorder="1" applyAlignment="1">
      <alignment horizontal="right" vertical="center" wrapText="1"/>
    </xf>
    <xf numFmtId="49" fontId="6" fillId="13" borderId="14" xfId="41" applyFill="1" applyBorder="1" applyAlignment="1">
      <alignment horizontal="right" vertical="center" wrapText="1"/>
    </xf>
    <xf numFmtId="0" fontId="6" fillId="0" borderId="31" xfId="54" applyFont="1" applyBorder="1" applyAlignment="1">
      <alignment vertical="center" wrapText="1"/>
    </xf>
    <xf numFmtId="0" fontId="50" fillId="0" borderId="0" xfId="54" applyFont="1" applyAlignment="1">
      <alignment vertical="center" wrapText="1"/>
    </xf>
    <xf numFmtId="0" fontId="9" fillId="0" borderId="0" xfId="54" applyFont="1" applyAlignment="1">
      <alignment vertical="center" wrapText="1"/>
    </xf>
    <xf numFmtId="0" fontId="51" fillId="0" borderId="0" xfId="54" applyFont="1" applyAlignment="1">
      <alignment horizontal="center" vertical="center" wrapText="1"/>
    </xf>
    <xf numFmtId="0" fontId="78" fillId="0" borderId="0" xfId="38" applyFont="1"/>
    <xf numFmtId="49" fontId="34" fillId="7" borderId="0" xfId="44">
      <alignment vertical="top"/>
    </xf>
    <xf numFmtId="49" fontId="52" fillId="10" borderId="0" xfId="0" applyFont="1" applyFill="1">
      <alignment vertical="top"/>
    </xf>
    <xf numFmtId="49" fontId="52" fillId="0" borderId="0" xfId="0" applyFont="1">
      <alignment vertical="top"/>
    </xf>
    <xf numFmtId="49" fontId="0" fillId="13" borderId="14" xfId="0" applyFill="1" applyBorder="1" applyAlignment="1">
      <alignment horizontal="right" vertical="center" wrapText="1"/>
    </xf>
    <xf numFmtId="49" fontId="0" fillId="13" borderId="15" xfId="0" applyFill="1" applyBorder="1" applyAlignment="1">
      <alignment horizontal="right" vertical="center" wrapText="1"/>
    </xf>
    <xf numFmtId="49" fontId="72" fillId="10" borderId="0" xfId="0" applyFont="1" applyFill="1">
      <alignment vertical="top"/>
    </xf>
    <xf numFmtId="49" fontId="0" fillId="2" borderId="32" xfId="0" applyFill="1" applyBorder="1" applyAlignment="1" applyProtection="1">
      <alignment horizontal="left" vertical="center" wrapText="1"/>
      <protection locked="0"/>
    </xf>
    <xf numFmtId="49" fontId="0" fillId="0" borderId="5" xfId="0" applyBorder="1" applyAlignment="1">
      <alignment horizontal="center" vertical="center" wrapText="1"/>
    </xf>
    <xf numFmtId="49" fontId="0" fillId="0" borderId="32" xfId="0" applyBorder="1" applyAlignment="1">
      <alignment horizontal="right" vertical="center" wrapText="1"/>
    </xf>
    <xf numFmtId="0" fontId="0" fillId="0" borderId="32" xfId="0" applyNumberFormat="1" applyBorder="1" applyAlignment="1">
      <alignment horizontal="center" vertical="center" wrapText="1"/>
    </xf>
    <xf numFmtId="49" fontId="0" fillId="0" borderId="32" xfId="0" applyBorder="1" applyAlignment="1">
      <alignment horizontal="center" vertical="center" wrapText="1"/>
    </xf>
    <xf numFmtId="49" fontId="0" fillId="0" borderId="0" xfId="0" applyBorder="1" applyAlignment="1">
      <alignment horizontal="left" vertical="center" wrapText="1"/>
    </xf>
    <xf numFmtId="0" fontId="0" fillId="0" borderId="0" xfId="0" applyNumberFormat="1" applyBorder="1" applyAlignment="1">
      <alignment horizontal="center" vertical="center" wrapText="1"/>
    </xf>
    <xf numFmtId="0" fontId="19" fillId="0" borderId="33" xfId="54" applyFont="1" applyBorder="1" applyAlignment="1">
      <alignment horizontal="center" vertical="center" wrapText="1"/>
    </xf>
    <xf numFmtId="0" fontId="0" fillId="0" borderId="5" xfId="0" applyNumberFormat="1" applyBorder="1" applyAlignment="1">
      <alignment horizontal="right" vertical="center" wrapText="1"/>
    </xf>
    <xf numFmtId="0" fontId="0" fillId="0" borderId="33" xfId="0" applyNumberFormat="1" applyBorder="1" applyAlignment="1">
      <alignment horizontal="center" vertical="center" wrapText="1"/>
    </xf>
    <xf numFmtId="0" fontId="8" fillId="0" borderId="6" xfId="36" applyFont="1" applyBorder="1" applyAlignment="1">
      <alignment horizontal="justify" vertical="center" wrapText="1"/>
    </xf>
    <xf numFmtId="0" fontId="53" fillId="0" borderId="0" xfId="52" applyFont="1" applyAlignment="1">
      <alignment vertical="top" wrapText="1"/>
    </xf>
    <xf numFmtId="0" fontId="6" fillId="0" borderId="6" xfId="36" applyFont="1" applyBorder="1" applyAlignment="1">
      <alignment horizontal="justify" vertical="center" wrapText="1"/>
    </xf>
    <xf numFmtId="49" fontId="12"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Border="1" applyAlignment="1">
      <alignment horizontal="left" vertical="center" wrapText="1"/>
    </xf>
    <xf numFmtId="0" fontId="0" fillId="0" borderId="5" xfId="54" applyFont="1" applyBorder="1" applyAlignment="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Alignment="1">
      <alignment horizontal="center" vertical="center" wrapText="1"/>
    </xf>
    <xf numFmtId="49" fontId="6" fillId="11" borderId="5" xfId="53" applyNumberFormat="1" applyFont="1" applyFill="1" applyBorder="1" applyAlignment="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lignment vertical="center" wrapText="1"/>
    </xf>
    <xf numFmtId="0" fontId="33" fillId="0" borderId="0" xfId="0" applyNumberFormat="1" applyFont="1" applyBorder="1" applyAlignment="1">
      <alignment horizontal="center" vertical="center" wrapText="1"/>
    </xf>
    <xf numFmtId="49" fontId="0" fillId="0" borderId="16" xfId="0" applyBorder="1">
      <alignment vertical="top"/>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lignment horizontal="center" vertical="top"/>
    </xf>
    <xf numFmtId="0" fontId="6" fillId="8" borderId="5" xfId="53" applyFont="1" applyFill="1" applyBorder="1" applyAlignment="1">
      <alignment horizontal="left" vertical="center" wrapText="1"/>
    </xf>
    <xf numFmtId="0" fontId="6" fillId="0" borderId="5" xfId="53" applyFont="1" applyBorder="1" applyAlignment="1">
      <alignment horizontal="center" vertical="center" wrapText="1"/>
    </xf>
    <xf numFmtId="0" fontId="0" fillId="0" borderId="5" xfId="0" applyNumberFormat="1" applyBorder="1" applyAlignment="1">
      <alignment horizontal="center" vertical="center"/>
    </xf>
    <xf numFmtId="49" fontId="80" fillId="7" borderId="0" xfId="33" applyNumberFormat="1" applyFont="1" applyFill="1" applyBorder="1">
      <alignment horizontal="center" vertical="center" wrapText="1"/>
    </xf>
    <xf numFmtId="0" fontId="80" fillId="0" borderId="0" xfId="0" applyNumberFormat="1" applyFont="1" applyBorder="1" applyAlignment="1">
      <alignment horizontal="center" vertical="center"/>
    </xf>
    <xf numFmtId="0" fontId="80" fillId="0" borderId="0" xfId="47" applyFont="1" applyAlignment="1">
      <alignment horizontal="center" vertical="center" wrapText="1"/>
    </xf>
    <xf numFmtId="0" fontId="80" fillId="0" borderId="0" xfId="53" applyFont="1" applyAlignment="1">
      <alignment horizontal="center" vertical="center" wrapText="1"/>
    </xf>
    <xf numFmtId="0" fontId="6" fillId="0" borderId="5" xfId="47" applyFont="1" applyBorder="1" applyAlignment="1">
      <alignment horizontal="left" vertical="center" wrapText="1" indent="2"/>
    </xf>
    <xf numFmtId="49" fontId="6" fillId="0" borderId="0" xfId="54" applyNumberFormat="1" applyFont="1" applyAlignment="1">
      <alignment horizontal="center" vertical="center" wrapText="1"/>
    </xf>
    <xf numFmtId="0" fontId="0" fillId="8" borderId="5" xfId="52" applyFont="1" applyFill="1" applyBorder="1" applyAlignment="1">
      <alignment horizontal="left" vertical="center" wrapText="1" indent="1"/>
    </xf>
    <xf numFmtId="49" fontId="0" fillId="0" borderId="5" xfId="53" applyNumberFormat="1" applyFont="1" applyBorder="1" applyAlignment="1">
      <alignment horizontal="left" vertical="center" wrapText="1" indent="1"/>
    </xf>
    <xf numFmtId="49" fontId="6" fillId="8" borderId="5" xfId="52" applyNumberFormat="1" applyFill="1" applyBorder="1" applyAlignment="1">
      <alignment horizontal="left" vertical="center" wrapText="1" indent="1"/>
    </xf>
    <xf numFmtId="49" fontId="6" fillId="0" borderId="5" xfId="52" applyNumberFormat="1" applyBorder="1" applyAlignment="1">
      <alignment horizontal="left" vertical="center" wrapText="1" indent="1"/>
    </xf>
    <xf numFmtId="0" fontId="81" fillId="0" borderId="0" xfId="0" applyNumberFormat="1" applyFont="1" applyBorder="1" applyAlignment="1">
      <alignment vertical="center"/>
    </xf>
    <xf numFmtId="49" fontId="6" fillId="13" borderId="13" xfId="54" applyNumberFormat="1" applyFont="1" applyFill="1" applyBorder="1" applyAlignment="1">
      <alignment horizontal="center" vertical="center" wrapText="1"/>
    </xf>
    <xf numFmtId="0" fontId="6" fillId="13" borderId="15" xfId="53" applyFont="1" applyFill="1" applyBorder="1" applyAlignment="1">
      <alignment horizontal="left" vertical="center" wrapText="1"/>
    </xf>
    <xf numFmtId="49" fontId="6" fillId="13" borderId="14" xfId="54" applyNumberFormat="1" applyFont="1" applyFill="1" applyBorder="1" applyAlignment="1">
      <alignment vertical="center" wrapText="1"/>
    </xf>
    <xf numFmtId="0" fontId="6" fillId="0" borderId="5" xfId="47" applyFont="1" applyBorder="1" applyAlignment="1">
      <alignment horizontal="left" vertical="center" wrapText="1" indent="3"/>
    </xf>
    <xf numFmtId="0" fontId="74" fillId="0" borderId="0" xfId="0" applyNumberFormat="1" applyFont="1" applyBorder="1" applyAlignment="1">
      <alignment horizontal="center" vertical="center"/>
    </xf>
    <xf numFmtId="0" fontId="6" fillId="13" borderId="14" xfId="53" applyFont="1" applyFill="1" applyBorder="1" applyAlignment="1">
      <alignment horizontal="left" vertical="center" wrapText="1"/>
    </xf>
    <xf numFmtId="49" fontId="6" fillId="0" borderId="23" xfId="54" applyNumberFormat="1" applyFont="1" applyBorder="1" applyAlignment="1">
      <alignment horizontal="center" vertical="center" wrapText="1"/>
    </xf>
    <xf numFmtId="0" fontId="6" fillId="0" borderId="23" xfId="47" applyFont="1" applyBorder="1" applyAlignment="1">
      <alignment horizontal="left" vertical="center" wrapText="1" indent="2"/>
    </xf>
    <xf numFmtId="0" fontId="6" fillId="0" borderId="23" xfId="53" applyFont="1" applyBorder="1" applyAlignment="1">
      <alignment horizontal="left" vertical="center" wrapText="1"/>
    </xf>
    <xf numFmtId="49" fontId="6" fillId="0" borderId="23" xfId="54" applyNumberFormat="1" applyFont="1" applyBorder="1" applyAlignment="1">
      <alignment vertical="center" wrapText="1"/>
    </xf>
    <xf numFmtId="49" fontId="6" fillId="11" borderId="5" xfId="53" applyNumberFormat="1" applyFont="1" applyFill="1" applyBorder="1" applyAlignment="1">
      <alignment horizontal="left" vertical="center" wrapText="1" indent="1"/>
    </xf>
    <xf numFmtId="0" fontId="74" fillId="0" borderId="0" xfId="54" applyFont="1" applyAlignment="1">
      <alignment horizontal="center" vertical="center" wrapText="1"/>
    </xf>
    <xf numFmtId="14" fontId="49" fillId="0" borderId="5" xfId="53" applyNumberFormat="1" applyFont="1" applyBorder="1" applyAlignment="1">
      <alignment horizontal="center" vertical="center" wrapText="1"/>
    </xf>
    <xf numFmtId="49" fontId="34" fillId="7" borderId="0" xfId="44" applyAlignment="1">
      <alignment vertical="top" wrapText="1"/>
    </xf>
    <xf numFmtId="49" fontId="29" fillId="0" borderId="15" xfId="33" applyNumberFormat="1" applyFont="1" applyBorder="1">
      <alignment horizontal="center" vertical="center" wrapText="1"/>
    </xf>
    <xf numFmtId="0" fontId="82" fillId="0" borderId="0" xfId="54" applyFont="1" applyAlignment="1">
      <alignment vertical="center"/>
    </xf>
    <xf numFmtId="0" fontId="83" fillId="0" borderId="0" xfId="54" applyFont="1" applyAlignment="1">
      <alignment vertical="center"/>
    </xf>
    <xf numFmtId="14" fontId="6" fillId="0" borderId="5" xfId="53" applyNumberFormat="1" applyFont="1" applyBorder="1" applyAlignment="1">
      <alignment horizontal="left" vertical="center" wrapText="1" indent="1"/>
    </xf>
    <xf numFmtId="0" fontId="74" fillId="0" borderId="0" xfId="54" applyFont="1" applyAlignment="1">
      <alignment horizontal="left" vertical="center" wrapText="1" indent="1"/>
    </xf>
    <xf numFmtId="0" fontId="72" fillId="0" borderId="0" xfId="54" applyFont="1" applyAlignment="1">
      <alignment horizontal="left" vertical="center" wrapText="1" indent="1"/>
    </xf>
    <xf numFmtId="0" fontId="84" fillId="0" borderId="0" xfId="54" applyFont="1" applyAlignment="1">
      <alignment horizontal="left" vertical="center" wrapText="1" indent="1"/>
    </xf>
    <xf numFmtId="0" fontId="85" fillId="0" borderId="0" xfId="54" applyFont="1" applyAlignment="1">
      <alignment horizontal="left" vertical="center" indent="1"/>
    </xf>
    <xf numFmtId="0" fontId="84" fillId="0" borderId="0" xfId="54" applyFont="1" applyAlignment="1">
      <alignment vertical="center" wrapText="1"/>
    </xf>
    <xf numFmtId="0" fontId="57" fillId="0" borderId="0" xfId="52" applyFont="1" applyAlignment="1">
      <alignment horizontal="left" vertical="center" wrapText="1"/>
    </xf>
    <xf numFmtId="0" fontId="58" fillId="0" borderId="0" xfId="52" applyFont="1" applyAlignment="1">
      <alignment horizontal="left" vertical="center" wrapText="1"/>
    </xf>
    <xf numFmtId="0" fontId="59" fillId="0" borderId="0" xfId="52" applyFont="1" applyAlignment="1">
      <alignment vertical="center" wrapText="1"/>
    </xf>
    <xf numFmtId="0" fontId="57" fillId="7" borderId="0" xfId="52" applyFont="1" applyFill="1" applyAlignment="1">
      <alignment vertical="center" wrapText="1"/>
    </xf>
    <xf numFmtId="0" fontId="60" fillId="7" borderId="0" xfId="52" applyFont="1" applyFill="1" applyAlignment="1">
      <alignment horizontal="right" vertical="center" wrapText="1" indent="1"/>
    </xf>
    <xf numFmtId="0" fontId="60" fillId="7" borderId="0" xfId="52" applyFont="1" applyFill="1" applyAlignment="1">
      <alignment horizontal="left" vertical="center" wrapText="1" indent="2"/>
    </xf>
    <xf numFmtId="0" fontId="57" fillId="0" borderId="0" xfId="52" applyFont="1" applyAlignment="1">
      <alignment vertical="center" wrapText="1"/>
    </xf>
    <xf numFmtId="0" fontId="58" fillId="0" borderId="0" xfId="52" applyFont="1" applyAlignment="1">
      <alignment horizontal="center" vertical="center" wrapText="1"/>
    </xf>
    <xf numFmtId="0" fontId="57" fillId="7" borderId="0" xfId="52" applyFont="1" applyFill="1" applyAlignment="1">
      <alignment horizontal="right" vertical="center" wrapText="1" indent="1"/>
    </xf>
    <xf numFmtId="0" fontId="61" fillId="7" borderId="0" xfId="52" applyFont="1" applyFill="1" applyAlignment="1">
      <alignment horizontal="center" vertical="center" wrapText="1"/>
    </xf>
    <xf numFmtId="0" fontId="62" fillId="7" borderId="0" xfId="52" applyFont="1" applyFill="1" applyAlignment="1">
      <alignment vertical="center" wrapText="1"/>
    </xf>
    <xf numFmtId="14" fontId="57" fillId="7" borderId="0" xfId="52" applyNumberFormat="1" applyFont="1" applyFill="1" applyAlignment="1">
      <alignment horizontal="left" vertical="center" wrapText="1"/>
    </xf>
    <xf numFmtId="0" fontId="58" fillId="7" borderId="0" xfId="52" applyFont="1" applyFill="1" applyAlignment="1">
      <alignment horizontal="center" vertical="center" wrapText="1"/>
    </xf>
    <xf numFmtId="0" fontId="57" fillId="7" borderId="0" xfId="52" applyFont="1" applyFill="1" applyAlignment="1">
      <alignment horizontal="left" vertical="center" wrapText="1" indent="1"/>
    </xf>
    <xf numFmtId="0" fontId="57" fillId="7" borderId="0" xfId="52" applyFont="1" applyFill="1" applyAlignment="1">
      <alignment horizontal="center" vertical="center" wrapText="1"/>
    </xf>
    <xf numFmtId="0" fontId="63" fillId="7" borderId="0" xfId="52" applyFont="1" applyFill="1" applyAlignment="1">
      <alignment horizontal="center" vertical="center" wrapText="1"/>
    </xf>
    <xf numFmtId="14" fontId="63" fillId="7" borderId="0" xfId="52" applyNumberFormat="1" applyFont="1" applyFill="1" applyAlignment="1">
      <alignment horizontal="center" vertical="center" wrapText="1"/>
    </xf>
    <xf numFmtId="0" fontId="63" fillId="7" borderId="0" xfId="52" applyFont="1" applyFill="1" applyAlignment="1">
      <alignment vertical="center" wrapText="1"/>
    </xf>
    <xf numFmtId="0" fontId="64" fillId="7" borderId="0" xfId="52" applyFont="1" applyFill="1" applyAlignment="1">
      <alignment vertical="center" wrapText="1"/>
    </xf>
    <xf numFmtId="0" fontId="56" fillId="0" borderId="0" xfId="52" applyFont="1" applyAlignment="1">
      <alignment horizontal="left" vertical="center" wrapText="1"/>
    </xf>
    <xf numFmtId="0" fontId="55" fillId="0" borderId="0" xfId="52" applyFont="1" applyAlignment="1">
      <alignment horizontal="left" vertical="center" wrapText="1"/>
    </xf>
    <xf numFmtId="0" fontId="55" fillId="0" borderId="0" xfId="52" applyFont="1" applyAlignment="1">
      <alignment vertical="center" wrapText="1"/>
    </xf>
    <xf numFmtId="0" fontId="55" fillId="0" borderId="0" xfId="52" applyFont="1" applyAlignment="1">
      <alignment horizontal="center" vertical="center" wrapText="1"/>
    </xf>
    <xf numFmtId="0" fontId="57" fillId="0" borderId="0" xfId="52" applyFont="1" applyAlignment="1">
      <alignment horizontal="right" vertical="center"/>
    </xf>
    <xf numFmtId="0" fontId="57" fillId="0" borderId="0" xfId="52" applyFont="1" applyAlignment="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lignment horizontal="center" vertical="center" wrapText="1"/>
    </xf>
    <xf numFmtId="0" fontId="74" fillId="0" borderId="0" xfId="54" applyFont="1" applyAlignment="1">
      <alignment horizontal="left" vertical="center" indent="1"/>
    </xf>
    <xf numFmtId="14" fontId="6" fillId="8" borderId="5" xfId="53" applyNumberFormat="1" applyFont="1" applyFill="1" applyBorder="1" applyAlignment="1">
      <alignment horizontal="left" vertical="center" wrapText="1" indent="1"/>
    </xf>
    <xf numFmtId="0" fontId="29" fillId="0" borderId="0" xfId="54" applyFont="1" applyAlignment="1">
      <alignment horizontal="center" vertical="top" wrapText="1"/>
    </xf>
    <xf numFmtId="0" fontId="74" fillId="0" borderId="24" xfId="54" applyFont="1" applyBorder="1" applyAlignment="1">
      <alignment vertical="center"/>
    </xf>
    <xf numFmtId="0" fontId="6" fillId="0" borderId="5" xfId="33" applyFont="1" applyBorder="1">
      <alignment horizontal="center" vertical="center" wrapText="1"/>
    </xf>
    <xf numFmtId="49" fontId="0" fillId="0" borderId="5" xfId="0" applyBorder="1" applyAlignment="1">
      <alignment horizontal="center" vertical="center"/>
    </xf>
    <xf numFmtId="49" fontId="0" fillId="0" borderId="5" xfId="0" applyBorder="1" applyAlignment="1">
      <alignment horizontal="left" vertical="center"/>
    </xf>
    <xf numFmtId="0" fontId="72" fillId="0" borderId="0" xfId="0" applyNumberFormat="1" applyFont="1" applyAlignment="1">
      <alignment vertical="center"/>
    </xf>
    <xf numFmtId="0" fontId="8" fillId="10" borderId="5" xfId="54" applyFont="1" applyFill="1" applyBorder="1" applyAlignment="1">
      <alignment horizontal="center" vertical="center" wrapText="1"/>
    </xf>
    <xf numFmtId="0" fontId="8" fillId="10" borderId="5" xfId="0" applyNumberFormat="1" applyFont="1" applyFill="1" applyBorder="1" applyAlignment="1">
      <alignment horizontal="center" vertical="center"/>
    </xf>
    <xf numFmtId="49" fontId="0" fillId="0" borderId="5" xfId="0" applyBorder="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Border="1" applyAlignment="1">
      <alignment horizontal="left" vertical="center" wrapText="1" indent="1"/>
    </xf>
    <xf numFmtId="0" fontId="6" fillId="0" borderId="0" xfId="47" applyFont="1" applyAlignment="1">
      <alignment horizontal="left" vertical="center" wrapText="1" indent="2"/>
    </xf>
    <xf numFmtId="0" fontId="6" fillId="0" borderId="0" xfId="53" applyFont="1" applyAlignment="1">
      <alignment horizontal="left" vertical="center" wrapText="1"/>
    </xf>
    <xf numFmtId="0" fontId="6" fillId="0" borderId="5" xfId="47" applyFont="1" applyBorder="1" applyAlignment="1">
      <alignment horizontal="left" vertical="center" wrapText="1" indent="4"/>
    </xf>
    <xf numFmtId="49" fontId="6" fillId="13" borderId="25" xfId="54" applyNumberFormat="1" applyFont="1" applyFill="1" applyBorder="1" applyAlignment="1">
      <alignment horizontal="center" vertical="center" wrapText="1"/>
    </xf>
    <xf numFmtId="0" fontId="6" fillId="13" borderId="17" xfId="53" applyFont="1" applyFill="1" applyBorder="1" applyAlignment="1">
      <alignment horizontal="left" vertical="center" wrapText="1"/>
    </xf>
    <xf numFmtId="49" fontId="6" fillId="13" borderId="18" xfId="54" applyNumberFormat="1" applyFont="1" applyFill="1" applyBorder="1" applyAlignment="1">
      <alignment vertical="center" wrapText="1"/>
    </xf>
    <xf numFmtId="49" fontId="6" fillId="13" borderId="19" xfId="54" applyNumberFormat="1" applyFont="1" applyFill="1" applyBorder="1" applyAlignment="1">
      <alignment horizontal="center" vertical="center" wrapText="1"/>
    </xf>
    <xf numFmtId="49" fontId="40" fillId="13" borderId="23" xfId="0" applyFont="1" applyFill="1" applyBorder="1" applyAlignment="1">
      <alignment horizontal="left" vertical="center" indent="3"/>
    </xf>
    <xf numFmtId="0" fontId="6" fillId="13" borderId="21" xfId="53" applyFont="1" applyFill="1" applyBorder="1" applyAlignment="1">
      <alignment horizontal="left" vertical="center" wrapText="1"/>
    </xf>
    <xf numFmtId="49" fontId="6" fillId="0" borderId="16" xfId="49" applyNumberFormat="1" applyFont="1" applyBorder="1" applyAlignment="1">
      <alignment horizontal="left" vertical="center" wrapText="1"/>
    </xf>
    <xf numFmtId="49" fontId="8" fillId="13" borderId="13" xfId="41" applyFont="1" applyFill="1" applyBorder="1" applyAlignment="1">
      <alignment horizontal="center" vertical="center"/>
    </xf>
    <xf numFmtId="49" fontId="40" fillId="13" borderId="14" xfId="41" applyFont="1" applyFill="1" applyBorder="1" applyAlignment="1">
      <alignment horizontal="left" vertical="center"/>
    </xf>
    <xf numFmtId="49" fontId="0" fillId="0" borderId="17" xfId="0" applyBorder="1" applyAlignment="1">
      <alignment horizontal="center" vertical="center"/>
    </xf>
    <xf numFmtId="0" fontId="65" fillId="7" borderId="0" xfId="52" applyFont="1" applyFill="1" applyAlignment="1">
      <alignment vertical="center" wrapText="1"/>
    </xf>
    <xf numFmtId="0" fontId="66" fillId="0" borderId="0" xfId="54" applyFont="1" applyAlignment="1">
      <alignment vertical="center" wrapText="1"/>
    </xf>
    <xf numFmtId="0" fontId="66" fillId="0" borderId="0" xfId="32" applyFont="1" applyBorder="1" applyAlignment="1">
      <alignment vertical="center" wrapText="1"/>
    </xf>
    <xf numFmtId="0" fontId="66" fillId="0" borderId="0" xfId="49" applyFont="1"/>
    <xf numFmtId="49" fontId="67" fillId="0" borderId="0" xfId="0" applyFont="1">
      <alignment vertical="top"/>
    </xf>
    <xf numFmtId="49" fontId="68" fillId="0" borderId="0" xfId="0" applyFont="1" applyBorder="1">
      <alignment vertical="top"/>
    </xf>
    <xf numFmtId="49" fontId="0" fillId="0" borderId="0" xfId="0" applyBorder="1" applyAlignment="1">
      <alignment horizontal="right" vertical="center" wrapText="1" indent="1"/>
    </xf>
    <xf numFmtId="49" fontId="6" fillId="0" borderId="26" xfId="0" applyFont="1" applyBorder="1">
      <alignment vertical="top"/>
    </xf>
    <xf numFmtId="49" fontId="6" fillId="0" borderId="26" xfId="0" applyFont="1" applyBorder="1" applyAlignment="1">
      <alignment vertical="top" wrapText="1"/>
    </xf>
    <xf numFmtId="0" fontId="6" fillId="9" borderId="5" xfId="53"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Font="1">
      <alignment vertical="top"/>
    </xf>
    <xf numFmtId="0" fontId="19" fillId="10" borderId="5" xfId="54" applyFont="1" applyFill="1" applyBorder="1" applyAlignment="1">
      <alignment horizontal="center" vertical="center" wrapText="1"/>
    </xf>
    <xf numFmtId="49" fontId="6" fillId="0" borderId="5" xfId="0" applyFont="1" applyBorder="1" applyAlignment="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Font="1" applyBorder="1" applyAlignment="1">
      <alignment horizontal="right" vertical="center"/>
    </xf>
    <xf numFmtId="0" fontId="102" fillId="0" borderId="0" xfId="0" applyNumberFormat="1" applyFont="1" applyAlignment="1">
      <alignment vertical="center"/>
    </xf>
    <xf numFmtId="49" fontId="56" fillId="0" borderId="0" xfId="53" applyNumberFormat="1" applyFont="1" applyAlignment="1">
      <alignment horizontal="center" vertical="center" wrapText="1"/>
    </xf>
    <xf numFmtId="0" fontId="56" fillId="0" borderId="0" xfId="47" applyFont="1" applyAlignment="1">
      <alignment vertical="center" wrapText="1"/>
    </xf>
    <xf numFmtId="49" fontId="56" fillId="0" borderId="0" xfId="53" applyNumberFormat="1" applyFont="1" applyAlignment="1">
      <alignment vertical="center" wrapText="1"/>
    </xf>
    <xf numFmtId="49" fontId="103" fillId="0" borderId="0" xfId="53" applyNumberFormat="1" applyFont="1" applyAlignment="1">
      <alignment vertical="center" wrapText="1"/>
    </xf>
    <xf numFmtId="0" fontId="56" fillId="0" borderId="0" xfId="47" applyFont="1" applyAlignment="1">
      <alignment horizontal="right" vertical="center" wrapText="1"/>
    </xf>
    <xf numFmtId="0" fontId="102" fillId="0" borderId="0" xfId="0" applyNumberFormat="1" applyFont="1" applyBorder="1" applyAlignment="1">
      <alignment vertical="center"/>
    </xf>
    <xf numFmtId="49" fontId="6" fillId="11" borderId="5" xfId="53" applyNumberFormat="1" applyFont="1" applyFill="1" applyBorder="1" applyAlignment="1">
      <alignment horizontal="center" vertical="center" wrapText="1"/>
    </xf>
    <xf numFmtId="0" fontId="6" fillId="7" borderId="26" xfId="54" applyFont="1" applyFill="1" applyBorder="1" applyAlignment="1">
      <alignment horizontal="center" vertical="center" wrapText="1"/>
    </xf>
    <xf numFmtId="0" fontId="6" fillId="7" borderId="28" xfId="54" applyFont="1" applyFill="1" applyBorder="1" applyAlignment="1">
      <alignment horizontal="center" vertical="center" wrapText="1"/>
    </xf>
    <xf numFmtId="0" fontId="6" fillId="7" borderId="16" xfId="54" applyFont="1" applyFill="1" applyBorder="1" applyAlignment="1">
      <alignment horizontal="center" vertical="center" wrapText="1"/>
    </xf>
    <xf numFmtId="0" fontId="6" fillId="7" borderId="0" xfId="54" applyFont="1" applyFill="1" applyAlignment="1">
      <alignment vertical="center" wrapText="1"/>
    </xf>
    <xf numFmtId="0" fontId="8" fillId="7" borderId="0" xfId="54" applyFont="1" applyFill="1" applyAlignment="1">
      <alignment horizontal="center" vertical="center" wrapText="1"/>
    </xf>
    <xf numFmtId="0" fontId="18" fillId="0" borderId="0" xfId="54" applyFont="1" applyAlignment="1">
      <alignment vertical="center" wrapText="1"/>
    </xf>
    <xf numFmtId="0" fontId="6" fillId="0" borderId="0" xfId="47" applyFont="1" applyAlignment="1">
      <alignment horizontal="left" vertical="center" wrapText="1"/>
    </xf>
    <xf numFmtId="0" fontId="29" fillId="7" borderId="0" xfId="33" applyFont="1" applyFill="1" applyBorder="1">
      <alignment horizontal="center" vertical="center" wrapText="1"/>
    </xf>
    <xf numFmtId="0" fontId="6" fillId="0" borderId="0" xfId="47" applyFont="1" applyAlignment="1">
      <alignment horizontal="right" vertical="center" wrapText="1"/>
    </xf>
    <xf numFmtId="0" fontId="73" fillId="7" borderId="0" xfId="54" applyFont="1" applyFill="1" applyAlignment="1">
      <alignment vertical="center" wrapText="1"/>
    </xf>
    <xf numFmtId="0" fontId="6" fillId="0" borderId="0" xfId="0" applyNumberFormat="1" applyFont="1" applyBorder="1" applyAlignment="1">
      <alignment vertical="center"/>
    </xf>
    <xf numFmtId="49" fontId="0" fillId="13" borderId="13" xfId="0" applyFill="1" applyBorder="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Border="1" applyAlignment="1">
      <alignment horizontal="left" vertical="center" wrapText="1" indent="7"/>
    </xf>
    <xf numFmtId="0" fontId="74" fillId="7" borderId="0" xfId="33" applyFont="1" applyFill="1" applyBorder="1">
      <alignment horizontal="center" vertical="center" wrapText="1"/>
    </xf>
    <xf numFmtId="49" fontId="74" fillId="7" borderId="0" xfId="33" applyNumberFormat="1" applyFont="1" applyFill="1" applyBorder="1">
      <alignment horizontal="center" vertical="center" wrapText="1"/>
    </xf>
    <xf numFmtId="0" fontId="18" fillId="0" borderId="0" xfId="55" applyFont="1" applyAlignment="1">
      <alignment horizontal="center" vertical="center" wrapText="1"/>
    </xf>
    <xf numFmtId="0" fontId="6" fillId="0" borderId="0" xfId="53" applyFont="1" applyAlignment="1">
      <alignment vertical="center" wrapText="1"/>
    </xf>
    <xf numFmtId="0" fontId="0" fillId="0" borderId="0" xfId="0" applyNumberFormat="1" applyBorder="1" applyAlignment="1">
      <alignment horizontal="center" vertical="center"/>
    </xf>
    <xf numFmtId="0" fontId="6" fillId="7" borderId="17" xfId="54" applyFont="1" applyFill="1" applyBorder="1" applyAlignment="1">
      <alignment vertical="center" wrapText="1"/>
    </xf>
    <xf numFmtId="0" fontId="74" fillId="0" borderId="0" xfId="53" applyFont="1" applyAlignment="1">
      <alignment vertical="center" wrapText="1"/>
    </xf>
    <xf numFmtId="0" fontId="6" fillId="0" borderId="5" xfId="54" applyFont="1" applyBorder="1" applyAlignment="1">
      <alignment horizontal="left" vertical="center" wrapText="1"/>
    </xf>
    <xf numFmtId="0" fontId="6" fillId="7" borderId="5" xfId="54" applyFont="1" applyFill="1" applyBorder="1" applyAlignment="1">
      <alignment horizontal="left" vertical="center" wrapText="1"/>
    </xf>
    <xf numFmtId="49" fontId="74" fillId="7" borderId="15" xfId="33" applyNumberFormat="1" applyFont="1" applyFill="1" applyBorder="1">
      <alignment horizontal="center" vertical="center" wrapText="1"/>
    </xf>
    <xf numFmtId="49" fontId="72" fillId="0" borderId="0" xfId="54" applyNumberFormat="1" applyFont="1" applyAlignment="1">
      <alignment vertical="center" wrapText="1"/>
    </xf>
    <xf numFmtId="0" fontId="72" fillId="0" borderId="0" xfId="0" applyNumberFormat="1" applyFont="1" applyBorder="1" applyAlignment="1">
      <alignment vertical="center"/>
    </xf>
    <xf numFmtId="49" fontId="37" fillId="0" borderId="5" xfId="53" applyNumberFormat="1" applyFont="1" applyBorder="1" applyAlignment="1">
      <alignment vertical="center" wrapText="1"/>
    </xf>
    <xf numFmtId="0" fontId="6" fillId="0" borderId="0" xfId="54" applyFont="1" applyAlignment="1">
      <alignment horizontal="right" vertical="top" wrapText="1"/>
    </xf>
    <xf numFmtId="49" fontId="0" fillId="0" borderId="0" xfId="54" applyNumberFormat="1" applyFont="1" applyAlignment="1">
      <alignment horizontal="left" vertical="top"/>
    </xf>
    <xf numFmtId="49" fontId="0" fillId="0" borderId="0" xfId="54" applyNumberFormat="1" applyFont="1" applyAlignment="1">
      <alignment vertical="center" wrapText="1"/>
    </xf>
    <xf numFmtId="0" fontId="6" fillId="0" borderId="0" xfId="54" applyFont="1" applyAlignment="1">
      <alignment vertical="top" wrapText="1"/>
    </xf>
    <xf numFmtId="49" fontId="0" fillId="0" borderId="0" xfId="54" applyNumberFormat="1" applyFont="1" applyAlignment="1">
      <alignment vertical="center"/>
    </xf>
    <xf numFmtId="49" fontId="74" fillId="0" borderId="0" xfId="54" applyNumberFormat="1" applyFont="1" applyAlignment="1">
      <alignment vertical="center"/>
    </xf>
    <xf numFmtId="0" fontId="104" fillId="0" borderId="0" xfId="0" applyNumberFormat="1" applyFont="1" applyBorder="1" applyAlignment="1">
      <alignment vertical="center"/>
    </xf>
    <xf numFmtId="0" fontId="6" fillId="7" borderId="26" xfId="54" applyFont="1" applyFill="1" applyBorder="1" applyAlignment="1">
      <alignment vertical="center" wrapText="1"/>
    </xf>
    <xf numFmtId="0" fontId="6" fillId="7" borderId="28" xfId="54" applyFont="1" applyFill="1" applyBorder="1" applyAlignment="1">
      <alignment vertical="center" wrapText="1"/>
    </xf>
    <xf numFmtId="49" fontId="28" fillId="13" borderId="13" xfId="0" applyFont="1" applyFill="1" applyBorder="1" applyAlignment="1">
      <alignment horizontal="center" vertical="center"/>
    </xf>
    <xf numFmtId="49" fontId="28" fillId="13" borderId="15" xfId="0" applyFont="1" applyFill="1" applyBorder="1" applyAlignment="1">
      <alignment horizontal="left" vertical="center"/>
    </xf>
    <xf numFmtId="0" fontId="6" fillId="7" borderId="5" xfId="54" applyFont="1" applyFill="1" applyBorder="1" applyAlignment="1">
      <alignment horizontal="left" vertical="center" wrapText="1" indent="1"/>
    </xf>
    <xf numFmtId="0" fontId="6" fillId="7" borderId="5" xfId="54" applyFont="1" applyFill="1" applyBorder="1" applyAlignment="1">
      <alignment horizontal="left" vertical="center" wrapText="1" indent="2"/>
    </xf>
    <xf numFmtId="0" fontId="6" fillId="7" borderId="5" xfId="54" applyFont="1" applyFill="1" applyBorder="1" applyAlignment="1">
      <alignment horizontal="left" vertical="center" wrapText="1" indent="3"/>
    </xf>
    <xf numFmtId="49" fontId="40" fillId="13" borderId="15" xfId="0" applyFont="1" applyFill="1" applyBorder="1" applyAlignment="1">
      <alignment horizontal="left" vertical="center" indent="4"/>
    </xf>
    <xf numFmtId="0" fontId="6" fillId="7" borderId="5" xfId="54" applyFont="1" applyFill="1" applyBorder="1" applyAlignment="1">
      <alignment horizontal="left" vertical="center" wrapText="1" indent="4"/>
    </xf>
    <xf numFmtId="0" fontId="6" fillId="7" borderId="5" xfId="54" applyFont="1" applyFill="1" applyBorder="1" applyAlignment="1">
      <alignment horizontal="left" vertical="center" wrapText="1" indent="5"/>
    </xf>
    <xf numFmtId="49" fontId="40" fillId="13" borderId="15" xfId="0" applyFont="1" applyFill="1" applyBorder="1" applyAlignment="1">
      <alignment horizontal="left" vertical="center" indent="5"/>
    </xf>
    <xf numFmtId="49" fontId="40" fillId="13" borderId="15" xfId="0" applyFont="1" applyFill="1" applyBorder="1" applyAlignment="1">
      <alignment horizontal="left" vertical="center" indent="6"/>
    </xf>
    <xf numFmtId="49" fontId="6" fillId="13" borderId="14" xfId="53" applyNumberFormat="1" applyFont="1" applyFill="1" applyBorder="1" applyAlignment="1">
      <alignment horizontal="center" vertical="center" wrapText="1"/>
    </xf>
    <xf numFmtId="0" fontId="6" fillId="0" borderId="5" xfId="54" applyFont="1" applyBorder="1" applyAlignment="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lignment horizontal="center" vertical="center" wrapText="1"/>
    </xf>
    <xf numFmtId="49" fontId="6" fillId="13" borderId="15" xfId="54" applyNumberFormat="1" applyFont="1" applyFill="1" applyBorder="1" applyAlignment="1">
      <alignment horizontal="left" vertical="center" wrapText="1" indent="4"/>
    </xf>
    <xf numFmtId="4" fontId="0" fillId="13" borderId="15" xfId="0" applyNumberFormat="1" applyFill="1" applyBorder="1" applyAlignment="1">
      <alignment horizontal="right" vertical="center"/>
    </xf>
    <xf numFmtId="49" fontId="0" fillId="13" borderId="15" xfId="53" applyNumberFormat="1" applyFont="1" applyFill="1" applyBorder="1" applyAlignment="1">
      <alignment horizontal="center" vertical="center" wrapText="1"/>
    </xf>
    <xf numFmtId="49" fontId="40" fillId="13" borderId="13" xfId="0" applyFont="1" applyFill="1" applyBorder="1" applyAlignment="1">
      <alignment vertical="center" wrapText="1"/>
    </xf>
    <xf numFmtId="49" fontId="40" fillId="13" borderId="15" xfId="0" applyFont="1" applyFill="1" applyBorder="1" applyAlignment="1">
      <alignment vertical="center"/>
    </xf>
    <xf numFmtId="49" fontId="40" fillId="13" borderId="15" xfId="0" applyFont="1" applyFill="1" applyBorder="1" applyAlignment="1">
      <alignment vertical="center" wrapText="1"/>
    </xf>
    <xf numFmtId="0" fontId="6" fillId="7" borderId="5" xfId="54" applyFont="1" applyFill="1" applyBorder="1" applyAlignment="1">
      <alignment vertical="center" wrapText="1"/>
    </xf>
    <xf numFmtId="0" fontId="6" fillId="0" borderId="5" xfId="53" applyFont="1" applyBorder="1" applyAlignment="1">
      <alignment vertical="center" wrapText="1"/>
    </xf>
    <xf numFmtId="4" fontId="74" fillId="0" borderId="5" xfId="30" applyNumberFormat="1" applyFont="1" applyFill="1" applyBorder="1" applyAlignment="1" applyProtection="1">
      <alignment horizontal="center" vertical="center" wrapText="1"/>
    </xf>
    <xf numFmtId="49" fontId="6" fillId="0" borderId="5" xfId="53" applyNumberFormat="1" applyFont="1" applyBorder="1" applyAlignment="1">
      <alignment vertical="center" wrapText="1"/>
    </xf>
    <xf numFmtId="49" fontId="74" fillId="0" borderId="0" xfId="0" applyFont="1" applyAlignment="1">
      <alignment vertical="center"/>
    </xf>
    <xf numFmtId="0" fontId="47" fillId="0" borderId="0" xfId="47" applyFont="1" applyAlignment="1">
      <alignment vertical="center" wrapText="1"/>
    </xf>
    <xf numFmtId="49" fontId="40" fillId="13" borderId="13" xfId="0" applyFont="1" applyFill="1" applyBorder="1" applyAlignment="1">
      <alignment horizontal="left" vertical="center"/>
    </xf>
    <xf numFmtId="49" fontId="40" fillId="13" borderId="13" xfId="0" applyFont="1" applyFill="1" applyBorder="1" applyAlignment="1">
      <alignment horizontal="left" vertical="center" indent="1"/>
    </xf>
    <xf numFmtId="4" fontId="75" fillId="13" borderId="14" xfId="0" applyNumberFormat="1" applyFont="1" applyFill="1" applyBorder="1" applyAlignment="1">
      <alignment horizontal="right"/>
    </xf>
    <xf numFmtId="0" fontId="0" fillId="7" borderId="5" xfId="52" applyFont="1" applyFill="1" applyBorder="1" applyAlignment="1">
      <alignment horizontal="right" vertical="center" wrapText="1" indent="1"/>
    </xf>
    <xf numFmtId="0" fontId="6" fillId="0" borderId="5" xfId="54" applyFont="1" applyBorder="1" applyAlignment="1">
      <alignment vertical="top" wrapText="1"/>
    </xf>
    <xf numFmtId="49" fontId="29" fillId="7" borderId="15" xfId="33" applyNumberFormat="1" applyFont="1" applyFill="1" applyBorder="1">
      <alignment horizontal="center" vertical="center" wrapText="1"/>
    </xf>
    <xf numFmtId="0" fontId="29" fillId="7" borderId="15" xfId="33" applyFont="1" applyFill="1" applyBorder="1">
      <alignment horizontal="center" vertical="center" wrapText="1"/>
    </xf>
    <xf numFmtId="0" fontId="74" fillId="7" borderId="15" xfId="33" applyFont="1" applyFill="1" applyBorder="1">
      <alignment horizontal="center" vertical="center" wrapText="1"/>
    </xf>
    <xf numFmtId="0" fontId="6" fillId="0" borderId="5" xfId="47" applyFont="1" applyBorder="1" applyAlignment="1">
      <alignment vertical="center" wrapText="1"/>
    </xf>
    <xf numFmtId="0" fontId="6" fillId="0" borderId="5" xfId="54" applyFont="1" applyBorder="1" applyAlignment="1">
      <alignment horizontal="left" vertical="center" wrapText="1" indent="6"/>
    </xf>
    <xf numFmtId="49" fontId="29" fillId="7" borderId="23" xfId="33" applyNumberFormat="1" applyFont="1" applyFill="1" applyBorder="1">
      <alignment horizontal="center" vertical="center" wrapText="1"/>
    </xf>
    <xf numFmtId="0" fontId="29" fillId="7" borderId="23" xfId="33" applyFont="1" applyFill="1" applyBorder="1">
      <alignment horizontal="center" vertical="center" wrapText="1"/>
    </xf>
    <xf numFmtId="0" fontId="74" fillId="7" borderId="23" xfId="33" applyFont="1" applyFill="1" applyBorder="1">
      <alignment horizontal="center" vertical="center" wrapText="1"/>
    </xf>
    <xf numFmtId="0" fontId="6" fillId="12" borderId="5" xfId="45" applyFont="1" applyFill="1" applyBorder="1" applyAlignment="1">
      <alignment horizontal="center" vertical="center" wrapText="1"/>
    </xf>
    <xf numFmtId="0" fontId="0" fillId="12" borderId="13" xfId="45" applyFont="1" applyFill="1" applyBorder="1" applyAlignment="1">
      <alignment horizontal="center" vertical="center" wrapText="1"/>
    </xf>
    <xf numFmtId="0" fontId="0" fillId="12" borderId="14" xfId="45" applyFont="1" applyFill="1" applyBorder="1" applyAlignment="1">
      <alignment horizontal="center" vertical="center" wrapText="1"/>
    </xf>
    <xf numFmtId="0" fontId="6" fillId="12" borderId="23" xfId="45" applyFont="1" applyFill="1" applyBorder="1" applyAlignment="1">
      <alignment horizontal="center" vertical="center" wrapText="1"/>
    </xf>
    <xf numFmtId="0" fontId="6" fillId="0" borderId="13" xfId="53" applyFont="1" applyBorder="1" applyAlignment="1">
      <alignment horizontal="left" vertical="center"/>
    </xf>
    <xf numFmtId="49" fontId="6" fillId="0" borderId="13" xfId="0" applyFont="1" applyBorder="1">
      <alignment vertical="top"/>
    </xf>
    <xf numFmtId="49" fontId="37" fillId="0" borderId="13" xfId="0" applyFont="1" applyBorder="1">
      <alignment vertical="top"/>
    </xf>
    <xf numFmtId="0" fontId="37" fillId="0" borderId="13" xfId="53" applyFont="1" applyBorder="1" applyAlignment="1">
      <alignment horizontal="left" vertical="center"/>
    </xf>
    <xf numFmtId="49" fontId="6" fillId="0" borderId="45" xfId="0" applyFont="1" applyBorder="1" applyAlignment="1">
      <alignment vertical="center" wrapText="1"/>
    </xf>
    <xf numFmtId="0" fontId="6" fillId="0" borderId="16" xfId="54" applyFont="1" applyBorder="1" applyAlignment="1">
      <alignment vertical="center" wrapText="1"/>
    </xf>
    <xf numFmtId="0" fontId="6" fillId="0" borderId="28" xfId="54" applyFont="1" applyBorder="1" applyAlignment="1">
      <alignment vertical="center" wrapText="1"/>
    </xf>
    <xf numFmtId="0" fontId="6" fillId="0" borderId="26" xfId="54" applyFont="1" applyBorder="1" applyAlignment="1">
      <alignment vertical="center" wrapText="1"/>
    </xf>
    <xf numFmtId="0" fontId="18" fillId="0" borderId="0" xfId="55" applyFont="1" applyAlignment="1">
      <alignment vertical="center" wrapText="1"/>
    </xf>
    <xf numFmtId="49" fontId="37" fillId="13" borderId="14" xfId="53" applyNumberFormat="1" applyFont="1" applyFill="1" applyBorder="1" applyAlignment="1">
      <alignment horizontal="center" vertical="center" wrapText="1"/>
    </xf>
    <xf numFmtId="0" fontId="103" fillId="0" borderId="0" xfId="47" applyFont="1" applyAlignment="1">
      <alignment horizontal="left" vertical="center" wrapText="1"/>
    </xf>
    <xf numFmtId="49" fontId="74" fillId="7" borderId="23" xfId="33" applyNumberFormat="1" applyFont="1" applyFill="1" applyBorder="1">
      <alignment horizontal="center" vertical="center" wrapText="1"/>
    </xf>
    <xf numFmtId="49" fontId="6" fillId="7" borderId="5" xfId="53" applyNumberFormat="1" applyFont="1" applyFill="1" applyBorder="1" applyAlignment="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lignment horizontal="right" vertical="center"/>
    </xf>
    <xf numFmtId="0" fontId="29" fillId="7" borderId="0" xfId="33" applyFont="1" applyFill="1" applyBorder="1" applyAlignment="1">
      <alignment vertical="center" wrapText="1"/>
    </xf>
    <xf numFmtId="0" fontId="29" fillId="7" borderId="0" xfId="33" applyFont="1" applyFill="1" applyBorder="1" applyAlignment="1">
      <alignment horizontal="left" vertical="center" wrapText="1" indent="2"/>
    </xf>
    <xf numFmtId="49" fontId="40" fillId="0" borderId="0" xfId="0" applyFont="1" applyBorder="1" applyAlignment="1">
      <alignment horizontal="left" vertical="center"/>
    </xf>
    <xf numFmtId="49" fontId="40" fillId="0" borderId="0" xfId="0" applyFont="1" applyBorder="1" applyAlignment="1">
      <alignment horizontal="left" vertical="center" indent="2"/>
    </xf>
    <xf numFmtId="49" fontId="28" fillId="0" borderId="0" xfId="0" applyFont="1" applyBorder="1" applyAlignment="1">
      <alignment horizontal="left" vertical="center"/>
    </xf>
    <xf numFmtId="49" fontId="0" fillId="0" borderId="0" xfId="53" applyNumberFormat="1" applyFont="1" applyAlignment="1">
      <alignment horizontal="center" vertical="center" wrapText="1"/>
    </xf>
    <xf numFmtId="49" fontId="37" fillId="0" borderId="0" xfId="53" applyNumberFormat="1" applyFont="1" applyAlignment="1">
      <alignment horizontal="center" vertical="center" wrapText="1"/>
    </xf>
    <xf numFmtId="49" fontId="11" fillId="0" borderId="0" xfId="0" applyFont="1">
      <alignment vertical="top"/>
    </xf>
    <xf numFmtId="4" fontId="6" fillId="9" borderId="5" xfId="30" applyNumberFormat="1" applyFont="1" applyFill="1" applyBorder="1" applyAlignment="1" applyProtection="1">
      <alignment horizontal="right" vertical="center" wrapText="1"/>
      <protection locked="0"/>
    </xf>
    <xf numFmtId="4" fontId="0" fillId="7" borderId="5" xfId="0" applyNumberFormat="1" applyFill="1" applyBorder="1" applyAlignment="1">
      <alignment horizontal="right" vertical="center"/>
    </xf>
    <xf numFmtId="49" fontId="6" fillId="7" borderId="16" xfId="54" applyNumberFormat="1" applyFont="1" applyFill="1" applyBorder="1" applyAlignment="1">
      <alignment horizontal="center" vertical="center" wrapText="1"/>
    </xf>
    <xf numFmtId="49" fontId="6" fillId="0" borderId="5" xfId="0" applyFont="1" applyBorder="1" applyAlignment="1">
      <alignment vertical="top" wrapText="1"/>
    </xf>
    <xf numFmtId="0" fontId="0" fillId="13" borderId="15" xfId="0" applyNumberFormat="1" applyFill="1" applyBorder="1" applyAlignment="1">
      <alignment vertical="center"/>
    </xf>
    <xf numFmtId="0" fontId="6" fillId="0" borderId="0" xfId="53" applyFont="1" applyAlignment="1">
      <alignment horizontal="left" vertical="center" wrapText="1" indent="1"/>
    </xf>
    <xf numFmtId="0" fontId="0" fillId="0" borderId="0" xfId="52" applyFont="1" applyAlignment="1">
      <alignment horizontal="right" vertical="center" wrapText="1" indent="1"/>
    </xf>
    <xf numFmtId="0" fontId="0" fillId="0" borderId="0" xfId="0" applyNumberFormat="1" applyAlignment="1">
      <alignment horizontal="left" vertical="top" wrapText="1"/>
    </xf>
    <xf numFmtId="49" fontId="56" fillId="0" borderId="0" xfId="54" applyNumberFormat="1" applyFont="1" applyAlignment="1">
      <alignment vertical="center" wrapText="1"/>
    </xf>
    <xf numFmtId="0" fontId="105" fillId="7" borderId="0" xfId="54" applyFont="1" applyFill="1" applyAlignment="1">
      <alignment vertical="center" wrapText="1"/>
    </xf>
    <xf numFmtId="0" fontId="56" fillId="7" borderId="0" xfId="54" applyFont="1" applyFill="1" applyAlignment="1">
      <alignment vertical="center" wrapText="1"/>
    </xf>
    <xf numFmtId="0" fontId="6" fillId="0" borderId="5" xfId="53" applyFont="1" applyBorder="1" applyAlignment="1">
      <alignment horizontal="left" vertical="center"/>
    </xf>
    <xf numFmtId="49" fontId="6" fillId="10" borderId="5" xfId="35" applyFill="1" applyBorder="1" applyAlignment="1">
      <alignment horizontal="center" vertical="top" wrapText="1"/>
    </xf>
    <xf numFmtId="0" fontId="56" fillId="0" borderId="0" xfId="54" applyFont="1" applyAlignment="1">
      <alignment vertical="center" wrapText="1"/>
    </xf>
    <xf numFmtId="0" fontId="106" fillId="7" borderId="0" xfId="54" applyFont="1" applyFill="1" applyAlignment="1">
      <alignment horizontal="center" vertical="center" wrapText="1"/>
    </xf>
    <xf numFmtId="0" fontId="56" fillId="0" borderId="0" xfId="53" applyFont="1" applyAlignment="1">
      <alignment vertical="center" wrapText="1"/>
    </xf>
    <xf numFmtId="49" fontId="40" fillId="13" borderId="17" xfId="0" applyFont="1" applyFill="1" applyBorder="1" applyAlignment="1">
      <alignment vertical="center" wrapText="1"/>
    </xf>
    <xf numFmtId="49" fontId="40" fillId="13" borderId="17" xfId="0" applyFont="1" applyFill="1" applyBorder="1" applyAlignment="1">
      <alignment vertical="center"/>
    </xf>
    <xf numFmtId="49" fontId="6" fillId="13" borderId="17" xfId="54" applyNumberFormat="1" applyFont="1" applyFill="1" applyBorder="1" applyAlignment="1">
      <alignment horizontal="left" vertical="center" wrapText="1" indent="4"/>
    </xf>
    <xf numFmtId="0" fontId="6" fillId="0" borderId="14" xfId="54" applyFont="1" applyBorder="1" applyAlignment="1">
      <alignment horizontal="left" vertical="center" wrapText="1" indent="4"/>
    </xf>
    <xf numFmtId="0" fontId="6" fillId="0" borderId="13" xfId="54" applyFont="1" applyBorder="1" applyAlignment="1">
      <alignment horizontal="left" vertical="center" wrapText="1" indent="6"/>
    </xf>
    <xf numFmtId="4" fontId="0" fillId="7" borderId="13" xfId="0" applyNumberFormat="1" applyFill="1" applyBorder="1" applyAlignment="1">
      <alignment horizontal="right" vertical="center"/>
    </xf>
    <xf numFmtId="49" fontId="56" fillId="0" borderId="46" xfId="53" applyNumberFormat="1" applyFont="1" applyBorder="1" applyAlignment="1">
      <alignment horizontal="center" vertical="center" wrapText="1"/>
    </xf>
    <xf numFmtId="0" fontId="41" fillId="7" borderId="0" xfId="54" applyFont="1" applyFill="1" applyAlignment="1">
      <alignment horizontal="center" vertical="center" wrapText="1"/>
    </xf>
    <xf numFmtId="49" fontId="6" fillId="0" borderId="0" xfId="0" applyFont="1" applyBorder="1">
      <alignment vertical="top"/>
    </xf>
    <xf numFmtId="0" fontId="6" fillId="0" borderId="20" xfId="54" applyFont="1" applyBorder="1" applyAlignment="1">
      <alignment vertical="center" wrapText="1"/>
    </xf>
    <xf numFmtId="0" fontId="33" fillId="0" borderId="0" xfId="54" applyFont="1" applyAlignment="1">
      <alignment vertical="center" wrapText="1"/>
    </xf>
    <xf numFmtId="49" fontId="6" fillId="0" borderId="20" xfId="0" applyFont="1" applyBorder="1">
      <alignment vertical="top"/>
    </xf>
    <xf numFmtId="49" fontId="74" fillId="0" borderId="0" xfId="0" applyFont="1" applyBorder="1">
      <alignment vertical="top"/>
    </xf>
    <xf numFmtId="0" fontId="74" fillId="0" borderId="20" xfId="54" applyFont="1" applyBorder="1" applyAlignment="1">
      <alignment horizontal="center" vertical="center" wrapText="1"/>
    </xf>
    <xf numFmtId="0" fontId="74" fillId="0" borderId="20" xfId="54" applyFont="1" applyBorder="1" applyAlignment="1">
      <alignment vertical="center" wrapText="1"/>
    </xf>
    <xf numFmtId="49" fontId="11" fillId="0" borderId="0" xfId="0" applyFont="1" applyBorder="1">
      <alignment vertical="top"/>
    </xf>
    <xf numFmtId="49" fontId="0" fillId="0" borderId="20" xfId="0" applyBorder="1">
      <alignment vertical="top"/>
    </xf>
    <xf numFmtId="49" fontId="74" fillId="0" borderId="0" xfId="0" applyFont="1" applyBorder="1" applyAlignment="1">
      <alignment vertical="center"/>
    </xf>
    <xf numFmtId="0" fontId="33" fillId="0" borderId="20" xfId="54" applyFont="1" applyBorder="1" applyAlignment="1">
      <alignment horizontal="center" vertical="center" wrapText="1"/>
    </xf>
    <xf numFmtId="0" fontId="33" fillId="7" borderId="0" xfId="54" applyFont="1" applyFill="1" applyAlignment="1">
      <alignment vertical="center" wrapText="1"/>
    </xf>
    <xf numFmtId="0" fontId="11" fillId="0" borderId="0" xfId="54" applyFont="1" applyAlignment="1">
      <alignment horizontal="center" vertical="center" wrapText="1"/>
    </xf>
    <xf numFmtId="49" fontId="6" fillId="13" borderId="18" xfId="53" applyNumberFormat="1" applyFont="1" applyFill="1" applyBorder="1" applyAlignment="1">
      <alignment horizontal="center" vertical="center" wrapText="1"/>
    </xf>
    <xf numFmtId="0" fontId="41" fillId="7" borderId="0" xfId="54" applyFont="1" applyFill="1" applyAlignment="1">
      <alignment vertical="top" wrapText="1"/>
    </xf>
    <xf numFmtId="0" fontId="6" fillId="0" borderId="5" xfId="51" applyFont="1" applyBorder="1" applyAlignment="1">
      <alignment vertical="top" wrapText="1"/>
    </xf>
    <xf numFmtId="0" fontId="0" fillId="0" borderId="16" xfId="0" applyNumberFormat="1" applyBorder="1" applyAlignment="1">
      <alignment vertical="top" wrapText="1"/>
    </xf>
    <xf numFmtId="0" fontId="6" fillId="0" borderId="16" xfId="51" applyFont="1" applyBorder="1" applyAlignment="1">
      <alignment vertical="center" wrapText="1"/>
    </xf>
    <xf numFmtId="0" fontId="0" fillId="0" borderId="16" xfId="0" applyNumberFormat="1" applyBorder="1">
      <alignment vertical="top"/>
    </xf>
    <xf numFmtId="0" fontId="0" fillId="0" borderId="5" xfId="51" applyFont="1" applyBorder="1" applyAlignment="1">
      <alignment horizontal="right" vertical="top" wrapText="1"/>
    </xf>
    <xf numFmtId="49" fontId="6" fillId="0" borderId="5" xfId="0" applyFont="1" applyBorder="1" applyAlignment="1">
      <alignment horizontal="right" vertical="top"/>
    </xf>
    <xf numFmtId="49" fontId="6" fillId="0" borderId="16" xfId="0" applyFont="1" applyBorder="1" applyAlignment="1">
      <alignment horizontal="right" vertical="top"/>
    </xf>
    <xf numFmtId="0" fontId="6" fillId="9" borderId="5" xfId="54" applyFont="1" applyFill="1" applyBorder="1" applyAlignment="1" applyProtection="1">
      <alignment horizontal="left" vertical="center" wrapText="1" indent="6"/>
      <protection locked="0"/>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169" fontId="6" fillId="9" borderId="5" xfId="30" applyNumberFormat="1" applyFont="1" applyFill="1" applyBorder="1" applyAlignment="1" applyProtection="1">
      <alignment horizontal="right" vertical="center" wrapText="1"/>
      <protection locked="0"/>
    </xf>
    <xf numFmtId="49" fontId="6" fillId="9" borderId="5" xfId="53" applyNumberFormat="1" applyFont="1" applyFill="1" applyBorder="1" applyAlignment="1" applyProtection="1">
      <alignment horizontal="left" vertical="center" wrapText="1"/>
      <protection locked="0"/>
    </xf>
    <xf numFmtId="0" fontId="40" fillId="0" borderId="5" xfId="0" applyNumberFormat="1" applyFont="1" applyBorder="1" applyAlignment="1">
      <alignment horizontal="left" vertical="center"/>
    </xf>
    <xf numFmtId="49" fontId="0" fillId="9" borderId="5" xfId="53" applyNumberFormat="1" applyFont="1" applyFill="1" applyBorder="1" applyAlignment="1" applyProtection="1">
      <alignment horizontal="center" vertical="center" wrapText="1"/>
      <protection locked="0"/>
    </xf>
    <xf numFmtId="0" fontId="6" fillId="9" borderId="5" xfId="54"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Border="1" applyAlignment="1">
      <alignment horizontal="left" vertical="center" wrapText="1"/>
    </xf>
    <xf numFmtId="49" fontId="0" fillId="9" borderId="5" xfId="0" applyFill="1" applyBorder="1" applyAlignment="1" applyProtection="1">
      <alignment horizontal="left" vertical="center" wrapText="1"/>
      <protection locked="0"/>
    </xf>
    <xf numFmtId="0" fontId="74" fillId="0" borderId="0" xfId="54" applyFont="1" applyAlignment="1">
      <alignment vertical="top" wrapText="1"/>
    </xf>
    <xf numFmtId="49" fontId="56" fillId="0" borderId="0" xfId="52" applyNumberFormat="1" applyFont="1" applyAlignment="1">
      <alignment horizontal="left" vertical="center" wrapText="1" indent="1"/>
    </xf>
    <xf numFmtId="0" fontId="102" fillId="0" borderId="0" xfId="52" applyFont="1" applyAlignment="1">
      <alignment horizontal="right" vertical="center" wrapText="1" indent="1"/>
    </xf>
    <xf numFmtId="0" fontId="107" fillId="0" borderId="0" xfId="52" applyFont="1" applyAlignment="1">
      <alignment vertical="center" wrapText="1"/>
    </xf>
    <xf numFmtId="0" fontId="56" fillId="7" borderId="0" xfId="52" applyFont="1" applyFill="1" applyAlignment="1">
      <alignment vertical="center" wrapText="1"/>
    </xf>
    <xf numFmtId="0" fontId="56" fillId="0" borderId="0" xfId="52" applyFont="1" applyAlignment="1">
      <alignment vertical="center" wrapText="1"/>
    </xf>
    <xf numFmtId="0" fontId="0" fillId="0" borderId="5" xfId="0" applyNumberFormat="1" applyBorder="1" applyAlignment="1">
      <alignment vertical="center"/>
    </xf>
    <xf numFmtId="0" fontId="6" fillId="0" borderId="5" xfId="54" applyFont="1" applyBorder="1" applyAlignment="1">
      <alignment horizontal="left" vertical="top" wrapText="1"/>
    </xf>
    <xf numFmtId="0" fontId="66" fillId="0" borderId="0" xfId="55" applyFont="1" applyAlignment="1">
      <alignment vertical="center" wrapText="1"/>
    </xf>
    <xf numFmtId="0" fontId="6" fillId="7" borderId="0" xfId="54" applyFont="1" applyFill="1" applyAlignment="1">
      <alignment horizontal="right" vertical="center" wrapText="1"/>
    </xf>
    <xf numFmtId="0" fontId="6" fillId="7" borderId="0" xfId="54" applyFont="1" applyFill="1" applyAlignment="1">
      <alignment horizontal="right" vertical="center"/>
    </xf>
    <xf numFmtId="49" fontId="74" fillId="0" borderId="0" xfId="35" applyFont="1">
      <alignment vertical="top"/>
    </xf>
    <xf numFmtId="49" fontId="40" fillId="13" borderId="15" xfId="35" applyFont="1" applyFill="1" applyBorder="1" applyAlignment="1">
      <alignment horizontal="left" vertical="center" indent="3"/>
    </xf>
    <xf numFmtId="49" fontId="43" fillId="13" borderId="14" xfId="35" applyFont="1" applyFill="1" applyBorder="1" applyAlignment="1">
      <alignment horizontal="center" vertical="top"/>
    </xf>
    <xf numFmtId="0" fontId="53" fillId="0" borderId="0" xfId="54" applyFont="1" applyAlignment="1">
      <alignment horizontal="right" vertical="top" wrapText="1"/>
    </xf>
    <xf numFmtId="49" fontId="40" fillId="13" borderId="15" xfId="35" applyFont="1" applyFill="1" applyBorder="1" applyAlignment="1">
      <alignment horizontal="left" vertical="center" indent="2"/>
    </xf>
    <xf numFmtId="0" fontId="6" fillId="0" borderId="0" xfId="54" applyFont="1" applyAlignment="1">
      <alignment horizontal="left" vertical="center" wrapText="1" indent="1"/>
    </xf>
    <xf numFmtId="0" fontId="6" fillId="0" borderId="0" xfId="54" applyFont="1" applyAlignment="1">
      <alignment horizontal="left" vertical="center" wrapText="1" indent="2"/>
    </xf>
    <xf numFmtId="0" fontId="0" fillId="0" borderId="5" xfId="54" applyFont="1" applyBorder="1" applyAlignment="1">
      <alignment horizontal="left" vertical="center" wrapText="1"/>
    </xf>
    <xf numFmtId="0" fontId="6" fillId="0" borderId="26" xfId="54" applyFont="1" applyBorder="1" applyAlignment="1">
      <alignment horizontal="left" vertical="center" wrapText="1"/>
    </xf>
    <xf numFmtId="49" fontId="40" fillId="13" borderId="15" xfId="35" applyFont="1" applyFill="1" applyBorder="1" applyAlignment="1">
      <alignment horizontal="left" vertical="center"/>
    </xf>
    <xf numFmtId="49" fontId="0" fillId="7" borderId="13" xfId="54" applyNumberFormat="1" applyFont="1" applyFill="1" applyBorder="1" applyAlignment="1">
      <alignment horizontal="center" vertical="center" wrapText="1"/>
    </xf>
    <xf numFmtId="0" fontId="6" fillId="0" borderId="23" xfId="54" applyFont="1" applyBorder="1" applyAlignment="1">
      <alignment vertical="center" wrapText="1"/>
    </xf>
    <xf numFmtId="0" fontId="103" fillId="0" borderId="0" xfId="54" applyFont="1" applyAlignment="1">
      <alignment vertical="center" wrapText="1"/>
    </xf>
    <xf numFmtId="49" fontId="0" fillId="7" borderId="16" xfId="54" applyNumberFormat="1" applyFont="1" applyFill="1" applyBorder="1" applyAlignment="1">
      <alignment horizontal="center" vertical="center" wrapText="1"/>
    </xf>
    <xf numFmtId="0" fontId="6" fillId="13" borderId="25" xfId="54" applyFont="1" applyFill="1" applyBorder="1" applyAlignment="1">
      <alignment vertical="center" wrapText="1"/>
    </xf>
    <xf numFmtId="0" fontId="0" fillId="7" borderId="13" xfId="52" applyFont="1" applyFill="1" applyBorder="1" applyAlignment="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Alignment="1">
      <alignment horizontal="right" vertical="center" wrapText="1" indent="1"/>
    </xf>
    <xf numFmtId="0" fontId="103" fillId="0" borderId="0" xfId="53" applyFont="1" applyAlignment="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Border="1" applyAlignment="1">
      <alignment horizontal="center" vertical="center"/>
    </xf>
    <xf numFmtId="49" fontId="6" fillId="7" borderId="0" xfId="52" applyNumberFormat="1" applyFill="1" applyAlignment="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22" fontId="6" fillId="0" borderId="0" xfId="49" applyNumberFormat="1" applyFont="1" applyAlignment="1">
      <alignment horizontal="left" vertical="center" wrapText="1"/>
    </xf>
    <xf numFmtId="49" fontId="0" fillId="8" borderId="5" xfId="53" applyNumberFormat="1" applyFont="1" applyFill="1" applyBorder="1" applyAlignment="1" applyProtection="1">
      <alignment horizontal="left" vertical="center" wrapText="1" indent="1"/>
    </xf>
    <xf numFmtId="49" fontId="0" fillId="0" borderId="0" xfId="0" applyNumberFormat="1">
      <alignment vertical="top"/>
    </xf>
    <xf numFmtId="49" fontId="33" fillId="0" borderId="5" xfId="33" applyNumberFormat="1" applyFont="1" applyBorder="1" applyAlignment="1">
      <alignment horizontal="center" vertical="center" wrapText="1"/>
    </xf>
    <xf numFmtId="49" fontId="69" fillId="9" borderId="5" xfId="30" applyNumberFormat="1" applyFont="1" applyFill="1" applyBorder="1" applyAlignment="1" applyProtection="1">
      <alignment horizontal="left" vertical="center" wrapText="1"/>
      <protection locked="0"/>
    </xf>
    <xf numFmtId="49" fontId="0" fillId="8" borderId="5" xfId="0" applyFill="1" applyBorder="1" applyAlignment="1" applyProtection="1">
      <alignment horizontal="left" vertical="center" wrapText="1"/>
    </xf>
    <xf numFmtId="49" fontId="6" fillId="8" borderId="29" xfId="53" applyNumberFormat="1" applyFont="1" applyFill="1" applyBorder="1" applyAlignment="1" applyProtection="1">
      <alignment horizontal="center" vertical="center" wrapText="1"/>
    </xf>
    <xf numFmtId="49" fontId="0" fillId="12" borderId="47" xfId="0"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lignment horizontal="left" vertical="center" wrapText="1" indent="1"/>
    </xf>
    <xf numFmtId="0" fontId="18" fillId="14" borderId="35" xfId="28" applyNumberFormat="1" applyFont="1" applyFill="1" applyBorder="1" applyAlignment="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ill="1" applyBorder="1" applyAlignment="1">
      <alignment horizontal="right" vertical="top" wrapText="1" indent="1"/>
    </xf>
    <xf numFmtId="49" fontId="14" fillId="7" borderId="0" xfId="43" applyFont="1" applyFill="1" applyBorder="1" applyAlignment="1">
      <alignment horizontal="justify" vertical="justify" wrapText="1"/>
    </xf>
    <xf numFmtId="0" fontId="18" fillId="0" borderId="0" xfId="22" applyFill="1" applyBorder="1" applyAlignment="1">
      <alignment horizontal="left" vertical="top" wrapText="1"/>
    </xf>
    <xf numFmtId="0" fontId="18" fillId="0" borderId="0" xfId="22" applyFill="1" applyBorder="1" applyAlignment="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lignment horizontal="left" vertical="top" wrapText="1"/>
    </xf>
    <xf numFmtId="0" fontId="6" fillId="7" borderId="0" xfId="52" applyFill="1" applyAlignment="1">
      <alignment horizontal="left" vertical="top" wrapText="1"/>
    </xf>
    <xf numFmtId="14" fontId="6" fillId="8" borderId="5" xfId="53" applyNumberFormat="1" applyFont="1" applyFill="1" applyBorder="1" applyAlignment="1">
      <alignment horizontal="left" vertical="center" wrapText="1" indent="1"/>
    </xf>
    <xf numFmtId="0" fontId="33" fillId="0" borderId="20" xfId="54" applyFont="1" applyBorder="1" applyAlignment="1">
      <alignment horizontal="center" vertical="center" wrapText="1"/>
    </xf>
    <xf numFmtId="0" fontId="6" fillId="0" borderId="5" xfId="54" applyFont="1" applyBorder="1" applyAlignment="1">
      <alignment horizontal="center" vertical="center" wrapText="1"/>
    </xf>
    <xf numFmtId="0" fontId="6" fillId="8" borderId="16" xfId="54" applyFont="1" applyFill="1" applyBorder="1" applyAlignment="1" applyProtection="1">
      <alignment horizontal="left" vertical="center" wrapText="1" indent="1"/>
    </xf>
    <xf numFmtId="0" fontId="6" fillId="8" borderId="28" xfId="54" applyFont="1" applyFill="1" applyBorder="1" applyAlignment="1" applyProtection="1">
      <alignment horizontal="left" vertical="center" wrapText="1" indent="1"/>
    </xf>
    <xf numFmtId="14" fontId="33" fillId="0" borderId="16" xfId="53" applyNumberFormat="1" applyFont="1" applyBorder="1" applyAlignment="1">
      <alignment horizontal="center" vertical="center" wrapText="1"/>
    </xf>
    <xf numFmtId="14" fontId="33" fillId="0" borderId="28" xfId="53" applyNumberFormat="1" applyFont="1" applyBorder="1" applyAlignment="1">
      <alignment horizontal="center" vertical="center" wrapText="1"/>
    </xf>
    <xf numFmtId="171" fontId="6" fillId="0" borderId="13" xfId="54" applyNumberFormat="1" applyFont="1" applyBorder="1" applyAlignment="1">
      <alignment horizontal="center" vertical="center" wrapText="1"/>
    </xf>
    <xf numFmtId="171" fontId="6" fillId="0" borderId="14" xfId="54" applyNumberFormat="1" applyFont="1" applyBorder="1" applyAlignment="1">
      <alignment horizontal="center" vertical="center" wrapText="1"/>
    </xf>
    <xf numFmtId="171" fontId="6" fillId="0" borderId="5" xfId="54" applyNumberFormat="1" applyFont="1" applyBorder="1" applyAlignment="1">
      <alignment horizontal="center" vertical="center" wrapText="1"/>
    </xf>
    <xf numFmtId="49" fontId="29" fillId="0" borderId="15" xfId="33" applyNumberFormat="1" applyFont="1" applyBorder="1">
      <alignment horizontal="center" vertical="center" wrapText="1"/>
    </xf>
    <xf numFmtId="0" fontId="18" fillId="0" borderId="14" xfId="32" applyFont="1" applyBorder="1" applyAlignment="1">
      <alignment horizontal="left" vertical="center" wrapText="1" indent="1"/>
    </xf>
    <xf numFmtId="0" fontId="18" fillId="0" borderId="5" xfId="32" applyFont="1" applyBorder="1" applyAlignment="1">
      <alignment horizontal="left" vertical="center" wrapText="1" indent="1"/>
    </xf>
    <xf numFmtId="0" fontId="18" fillId="0" borderId="13" xfId="32" applyFont="1" applyBorder="1" applyAlignment="1">
      <alignment horizontal="left" vertical="center" wrapText="1" indent="1"/>
    </xf>
    <xf numFmtId="0" fontId="6" fillId="0" borderId="0" xfId="54" applyFont="1" applyAlignment="1">
      <alignment horizontal="center" vertical="center" wrapText="1"/>
    </xf>
    <xf numFmtId="49" fontId="6" fillId="0" borderId="0" xfId="53" applyNumberFormat="1" applyFont="1" applyAlignment="1">
      <alignment horizontal="center" vertical="center" wrapText="1"/>
    </xf>
    <xf numFmtId="4" fontId="6" fillId="0" borderId="5" xfId="34" applyFill="1" applyBorder="1" applyAlignment="1">
      <alignment horizontal="center" vertical="center" wrapText="1"/>
    </xf>
    <xf numFmtId="49" fontId="6" fillId="0" borderId="5" xfId="33" applyNumberFormat="1" applyFont="1" applyBorder="1">
      <alignment horizontal="center" vertical="center" wrapText="1"/>
    </xf>
    <xf numFmtId="49" fontId="0" fillId="8" borderId="5" xfId="0"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Font="1" applyFill="1" applyBorder="1" applyAlignment="1" applyProtection="1">
      <alignment horizontal="left" vertical="center" wrapText="1"/>
    </xf>
    <xf numFmtId="0" fontId="6" fillId="8" borderId="28" xfId="53" applyFont="1" applyFill="1" applyBorder="1" applyAlignment="1" applyProtection="1">
      <alignment horizontal="left" vertical="center" wrapText="1"/>
    </xf>
    <xf numFmtId="0" fontId="6" fillId="8" borderId="26" xfId="53" applyFont="1" applyFill="1" applyBorder="1" applyAlignment="1" applyProtection="1">
      <alignment horizontal="left" vertical="center" wrapText="1"/>
    </xf>
    <xf numFmtId="0" fontId="6" fillId="8" borderId="5" xfId="53"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Border="1" applyAlignment="1">
      <alignment horizontal="center" vertical="center"/>
    </xf>
    <xf numFmtId="0" fontId="6" fillId="0" borderId="5" xfId="47" applyFont="1" applyBorder="1" applyAlignment="1">
      <alignment horizontal="center" vertical="center" wrapText="1"/>
    </xf>
    <xf numFmtId="49" fontId="29" fillId="7" borderId="17" xfId="33" applyNumberFormat="1" applyFont="1" applyFill="1" applyBorder="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Border="1" applyAlignment="1">
      <alignment horizontal="right" vertical="center"/>
    </xf>
    <xf numFmtId="0" fontId="56" fillId="0" borderId="20" xfId="32" applyFont="1" applyBorder="1" applyAlignment="1">
      <alignment horizontal="left" vertical="center" wrapText="1" indent="1"/>
    </xf>
    <xf numFmtId="0" fontId="56" fillId="0" borderId="28" xfId="32" applyFont="1" applyBorder="1" applyAlignment="1">
      <alignment horizontal="left" vertical="center" wrapText="1" indent="1"/>
    </xf>
    <xf numFmtId="0" fontId="56" fillId="0" borderId="24" xfId="32" applyFont="1" applyBorder="1" applyAlignment="1">
      <alignment horizontal="left" vertical="center" wrapText="1" indent="1"/>
    </xf>
    <xf numFmtId="0" fontId="56" fillId="0" borderId="0" xfId="47" applyFont="1" applyAlignment="1">
      <alignment horizontal="right" vertical="center" wrapText="1"/>
    </xf>
    <xf numFmtId="0" fontId="56" fillId="0" borderId="17" xfId="47" applyFont="1" applyBorder="1" applyAlignment="1">
      <alignment horizontal="right" vertical="center" wrapText="1"/>
    </xf>
    <xf numFmtId="0" fontId="6" fillId="0" borderId="5" xfId="47" applyFont="1" applyBorder="1" applyAlignment="1">
      <alignment horizontal="right" vertical="center" wrapText="1"/>
    </xf>
    <xf numFmtId="0" fontId="6" fillId="0" borderId="0" xfId="54" applyFont="1" applyAlignment="1">
      <alignment horizontal="left" vertical="top" wrapText="1"/>
    </xf>
    <xf numFmtId="0" fontId="18" fillId="0" borderId="14" xfId="55" applyFont="1" applyBorder="1" applyAlignment="1">
      <alignment horizontal="left" vertical="center" wrapText="1" indent="1"/>
    </xf>
    <xf numFmtId="0" fontId="18" fillId="0" borderId="5" xfId="55" applyFont="1" applyBorder="1" applyAlignment="1">
      <alignment horizontal="left" vertical="center" wrapText="1" indent="1"/>
    </xf>
    <xf numFmtId="0" fontId="18" fillId="0" borderId="13" xfId="55" applyFont="1" applyBorder="1" applyAlignment="1">
      <alignment horizontal="left" vertical="center" wrapText="1" indent="1"/>
    </xf>
    <xf numFmtId="0" fontId="74" fillId="0" borderId="0" xfId="0" applyNumberFormat="1" applyFont="1" applyBorder="1" applyAlignment="1">
      <alignment horizontal="center" vertical="center"/>
    </xf>
    <xf numFmtId="0" fontId="6" fillId="0" borderId="5" xfId="54" applyFont="1" applyBorder="1" applyAlignment="1">
      <alignment horizontal="left" vertical="top" wrapText="1"/>
    </xf>
    <xf numFmtId="0" fontId="6" fillId="0" borderId="16" xfId="54" applyFont="1" applyBorder="1" applyAlignment="1">
      <alignment horizontal="left" vertical="top" wrapText="1"/>
    </xf>
    <xf numFmtId="0" fontId="6" fillId="0" borderId="28" xfId="54" applyFont="1" applyBorder="1" applyAlignment="1">
      <alignment horizontal="left" vertical="top" wrapText="1"/>
    </xf>
    <xf numFmtId="0" fontId="6" fillId="0" borderId="26" xfId="54" applyFont="1" applyBorder="1" applyAlignment="1">
      <alignment horizontal="left" vertical="top" wrapText="1"/>
    </xf>
    <xf numFmtId="0" fontId="56" fillId="0" borderId="0" xfId="53" applyFont="1" applyAlignment="1">
      <alignment horizontal="left" vertical="center" wrapText="1" indent="1"/>
    </xf>
    <xf numFmtId="0" fontId="6" fillId="8" borderId="5" xfId="53" applyFont="1" applyFill="1" applyBorder="1" applyAlignment="1">
      <alignment horizontal="left" vertical="center" wrapText="1" indent="1"/>
    </xf>
    <xf numFmtId="0" fontId="33" fillId="0" borderId="17" xfId="54" applyFont="1" applyBorder="1" applyAlignment="1">
      <alignment horizontal="center" vertical="center" wrapText="1"/>
    </xf>
    <xf numFmtId="0" fontId="0" fillId="12" borderId="13" xfId="47" applyFont="1" applyFill="1" applyBorder="1" applyAlignment="1">
      <alignment horizontal="center" vertical="center" wrapText="1"/>
    </xf>
    <xf numFmtId="0" fontId="0" fillId="12" borderId="14" xfId="47" applyFont="1" applyFill="1" applyBorder="1" applyAlignment="1">
      <alignment horizontal="center" vertical="center" wrapText="1"/>
    </xf>
    <xf numFmtId="49" fontId="40" fillId="13" borderId="16" xfId="0" applyFont="1" applyFill="1" applyBorder="1" applyAlignment="1">
      <alignment horizontal="center" vertical="center" textRotation="90" wrapText="1"/>
    </xf>
    <xf numFmtId="49" fontId="40" fillId="13" borderId="28" xfId="0" applyFont="1" applyFill="1" applyBorder="1" applyAlignment="1">
      <alignment horizontal="center" vertical="center" textRotation="90" wrapText="1"/>
    </xf>
    <xf numFmtId="49" fontId="40" fillId="13" borderId="26" xfId="0" applyFont="1" applyFill="1" applyBorder="1" applyAlignment="1">
      <alignment horizontal="center" vertical="center" textRotation="90" wrapText="1"/>
    </xf>
    <xf numFmtId="0" fontId="6" fillId="7" borderId="5" xfId="54" applyFont="1" applyFill="1" applyBorder="1" applyAlignment="1">
      <alignment horizontal="center" vertical="center" wrapText="1"/>
    </xf>
    <xf numFmtId="0" fontId="0" fillId="7" borderId="13" xfId="101" applyFont="1" applyFill="1" applyBorder="1" applyAlignment="1">
      <alignment horizontal="center" vertical="center" wrapText="1"/>
    </xf>
    <xf numFmtId="0" fontId="0" fillId="7" borderId="15" xfId="101" applyFont="1" applyFill="1" applyBorder="1" applyAlignment="1">
      <alignment horizontal="center" vertical="center" wrapText="1"/>
    </xf>
    <xf numFmtId="0" fontId="0" fillId="7" borderId="14" xfId="101" applyFont="1" applyFill="1" applyBorder="1" applyAlignment="1">
      <alignment horizontal="center" vertical="center" wrapText="1"/>
    </xf>
    <xf numFmtId="0" fontId="6" fillId="12" borderId="13" xfId="45" applyFont="1" applyFill="1" applyBorder="1" applyAlignment="1">
      <alignment horizontal="center" vertical="center" wrapText="1"/>
    </xf>
    <xf numFmtId="0" fontId="6" fillId="12" borderId="14" xfId="45" applyFont="1" applyFill="1" applyBorder="1" applyAlignment="1">
      <alignment horizontal="center" vertical="center" wrapText="1"/>
    </xf>
    <xf numFmtId="0" fontId="6" fillId="12" borderId="16" xfId="45" applyFont="1" applyFill="1" applyBorder="1" applyAlignment="1">
      <alignment horizontal="center" vertical="center" wrapText="1"/>
    </xf>
    <xf numFmtId="0" fontId="6" fillId="12" borderId="26" xfId="45" applyFont="1" applyFill="1" applyBorder="1" applyAlignment="1">
      <alignment horizontal="center" vertical="center" wrapText="1"/>
    </xf>
    <xf numFmtId="0" fontId="6" fillId="12" borderId="13" xfId="47" applyFont="1" applyFill="1" applyBorder="1" applyAlignment="1">
      <alignment horizontal="center" vertical="center" wrapText="1"/>
    </xf>
    <xf numFmtId="0" fontId="6" fillId="12" borderId="15" xfId="47" applyFont="1" applyFill="1" applyBorder="1" applyAlignment="1">
      <alignment horizontal="center" vertical="center" wrapText="1"/>
    </xf>
    <xf numFmtId="0" fontId="6" fillId="12" borderId="14" xfId="47" applyFont="1" applyFill="1" applyBorder="1" applyAlignment="1">
      <alignment horizontal="center" vertical="center" wrapText="1"/>
    </xf>
    <xf numFmtId="0" fontId="6" fillId="7" borderId="16" xfId="54" applyFont="1" applyFill="1" applyBorder="1" applyAlignment="1">
      <alignment horizontal="center" vertical="center" wrapText="1"/>
    </xf>
    <xf numFmtId="0" fontId="6" fillId="7" borderId="28" xfId="54" applyFont="1" applyFill="1" applyBorder="1" applyAlignment="1">
      <alignment horizontal="center" vertical="center" wrapText="1"/>
    </xf>
    <xf numFmtId="0" fontId="6" fillId="7" borderId="26" xfId="54" applyFont="1" applyFill="1" applyBorder="1" applyAlignment="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lignment horizontal="center" vertical="center" wrapText="1"/>
    </xf>
    <xf numFmtId="0" fontId="18" fillId="0" borderId="15" xfId="55" applyFont="1" applyBorder="1" applyAlignment="1">
      <alignment horizontal="left" vertical="center" wrapText="1" indent="1"/>
    </xf>
    <xf numFmtId="0" fontId="6" fillId="0" borderId="0" xfId="47" applyFont="1" applyAlignment="1">
      <alignment horizontal="right" vertical="center" wrapText="1"/>
    </xf>
    <xf numFmtId="0" fontId="29" fillId="7" borderId="23" xfId="33" applyFont="1" applyFill="1" applyBorder="1">
      <alignment horizontal="center" vertical="center" wrapText="1"/>
    </xf>
    <xf numFmtId="0" fontId="74" fillId="0" borderId="0" xfId="54" applyFont="1" applyAlignment="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Font="1" applyFill="1" applyBorder="1" applyAlignment="1" applyProtection="1">
      <alignment horizontal="left" vertical="center" wrapText="1"/>
      <protection locked="0"/>
    </xf>
    <xf numFmtId="0" fontId="6" fillId="9" borderId="13" xfId="54" applyFont="1" applyFill="1" applyBorder="1" applyAlignment="1" applyProtection="1">
      <alignment horizontal="left" vertical="center" wrapText="1"/>
      <protection locked="0"/>
    </xf>
    <xf numFmtId="0" fontId="6" fillId="9" borderId="15" xfId="54" applyFont="1" applyFill="1" applyBorder="1" applyAlignment="1" applyProtection="1">
      <alignment horizontal="left" vertical="center" wrapText="1"/>
      <protection locked="0"/>
    </xf>
    <xf numFmtId="0" fontId="6" fillId="9" borderId="14" xfId="54"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Alignment="1">
      <alignment horizontal="left" vertical="center" wrapText="1" indent="1"/>
    </xf>
    <xf numFmtId="49" fontId="69" fillId="9" borderId="13" xfId="30" applyNumberFormat="1" applyFill="1" applyBorder="1" applyAlignment="1" applyProtection="1">
      <alignment horizontal="left" vertical="center" wrapText="1" indent="1"/>
      <protection locked="0"/>
    </xf>
    <xf numFmtId="49" fontId="69" fillId="9" borderId="15" xfId="30" applyNumberFormat="1" applyFill="1" applyBorder="1" applyAlignment="1" applyProtection="1">
      <alignment horizontal="left" vertical="center" wrapText="1" indent="1"/>
      <protection locked="0"/>
    </xf>
    <xf numFmtId="49" fontId="69" fillId="9" borderId="14" xfId="30" applyNumberFormat="1" applyFill="1" applyBorder="1" applyAlignment="1" applyProtection="1">
      <alignment horizontal="left" vertical="center" wrapText="1" indent="1"/>
      <protection locked="0"/>
    </xf>
    <xf numFmtId="0" fontId="29" fillId="7" borderId="15" xfId="33" applyFont="1" applyFill="1" applyBorder="1">
      <alignment horizontal="center" vertical="center" wrapText="1"/>
    </xf>
    <xf numFmtId="0" fontId="6" fillId="8" borderId="5" xfId="53" applyFont="1" applyFill="1" applyBorder="1" applyAlignment="1">
      <alignment horizontal="left" vertical="center" wrapText="1"/>
    </xf>
    <xf numFmtId="49" fontId="40" fillId="13" borderId="5" xfId="0" applyFont="1" applyFill="1" applyBorder="1" applyAlignment="1">
      <alignment horizontal="center" vertical="center" textRotation="90" wrapText="1"/>
    </xf>
    <xf numFmtId="0" fontId="47" fillId="0" borderId="0" xfId="47" applyFont="1" applyAlignment="1">
      <alignment horizontal="center" vertical="center" wrapText="1"/>
    </xf>
    <xf numFmtId="0" fontId="6" fillId="0" borderId="23" xfId="53" applyFont="1" applyBorder="1" applyAlignment="1">
      <alignment horizontal="center" vertical="center" wrapText="1"/>
    </xf>
    <xf numFmtId="0" fontId="47" fillId="0" borderId="17" xfId="47" applyFont="1" applyBorder="1" applyAlignment="1">
      <alignment horizontal="center" vertical="center" wrapText="1"/>
    </xf>
    <xf numFmtId="0" fontId="33" fillId="0" borderId="0" xfId="54" applyFont="1" applyAlignment="1">
      <alignment horizontal="center" vertical="center" wrapText="1"/>
    </xf>
    <xf numFmtId="0" fontId="6" fillId="0" borderId="0" xfId="53" applyFont="1" applyAlignment="1">
      <alignment horizontal="center" vertical="center" wrapText="1"/>
    </xf>
    <xf numFmtId="0" fontId="11" fillId="0" borderId="0" xfId="54" applyFont="1" applyAlignment="1">
      <alignment horizontal="center" vertical="center" wrapText="1"/>
    </xf>
    <xf numFmtId="0" fontId="33" fillId="7" borderId="0" xfId="54" applyFont="1" applyFill="1" applyAlignment="1">
      <alignment horizontal="center" vertical="center" wrapText="1"/>
    </xf>
    <xf numFmtId="0" fontId="6" fillId="12" borderId="5" xfId="47" applyFont="1" applyFill="1" applyBorder="1" applyAlignment="1">
      <alignment horizontal="center" vertical="center" wrapText="1"/>
    </xf>
    <xf numFmtId="0" fontId="6" fillId="12" borderId="5" xfId="45" applyFont="1" applyFill="1" applyBorder="1" applyAlignment="1">
      <alignment horizontal="center" vertical="center" wrapText="1"/>
    </xf>
    <xf numFmtId="0" fontId="0" fillId="12" borderId="5" xfId="47" applyFont="1" applyFill="1" applyBorder="1" applyAlignment="1">
      <alignment horizontal="center" vertical="center" wrapText="1"/>
    </xf>
    <xf numFmtId="0" fontId="6" fillId="0" borderId="21" xfId="54" applyFont="1" applyBorder="1" applyAlignment="1">
      <alignment horizontal="left" vertical="center" wrapText="1"/>
    </xf>
    <xf numFmtId="0" fontId="6" fillId="0" borderId="20" xfId="54" applyFont="1" applyBorder="1" applyAlignment="1">
      <alignment horizontal="left" vertical="center" wrapText="1"/>
    </xf>
    <xf numFmtId="0" fontId="6" fillId="0" borderId="18" xfId="54" applyFont="1" applyBorder="1" applyAlignment="1">
      <alignment horizontal="left" vertical="center" wrapText="1"/>
    </xf>
    <xf numFmtId="49" fontId="6" fillId="7" borderId="5" xfId="54" applyNumberFormat="1" applyFont="1" applyFill="1" applyBorder="1" applyAlignment="1">
      <alignment horizontal="center" vertical="center" wrapText="1"/>
    </xf>
    <xf numFmtId="0" fontId="6" fillId="0" borderId="16" xfId="54" applyFont="1" applyBorder="1" applyAlignment="1">
      <alignment horizontal="left" vertical="center" wrapText="1"/>
    </xf>
    <xf numFmtId="0" fontId="6" fillId="0" borderId="28" xfId="54" applyFont="1" applyBorder="1" applyAlignment="1">
      <alignment horizontal="left" vertical="center" wrapText="1"/>
    </xf>
    <xf numFmtId="0" fontId="6" fillId="0" borderId="26" xfId="54" applyFont="1" applyBorder="1" applyAlignment="1">
      <alignment horizontal="left" vertical="center" wrapText="1"/>
    </xf>
    <xf numFmtId="0" fontId="33" fillId="0" borderId="5" xfId="54" applyFont="1" applyBorder="1" applyAlignment="1">
      <alignment horizontal="center" vertical="center" wrapText="1"/>
    </xf>
    <xf numFmtId="0" fontId="0" fillId="7" borderId="5" xfId="101" applyFont="1" applyFill="1" applyBorder="1" applyAlignment="1">
      <alignment horizontal="center" vertical="center" wrapText="1"/>
    </xf>
    <xf numFmtId="0" fontId="29" fillId="7" borderId="0" xfId="33" applyFont="1" applyFill="1" applyBorder="1">
      <alignment horizontal="center" vertical="center" wrapText="1"/>
    </xf>
    <xf numFmtId="0" fontId="6" fillId="8" borderId="5" xfId="47" applyFont="1" applyFill="1" applyBorder="1" applyAlignment="1">
      <alignment horizontal="left" vertical="center" wrapText="1"/>
    </xf>
    <xf numFmtId="0" fontId="6" fillId="8" borderId="5" xfId="54" applyFont="1" applyFill="1" applyBorder="1" applyAlignment="1">
      <alignment horizontal="left" vertical="center" wrapText="1"/>
    </xf>
    <xf numFmtId="0" fontId="6" fillId="7" borderId="5" xfId="54" applyFont="1" applyFill="1" applyBorder="1" applyAlignment="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lignment horizontal="center" vertical="center"/>
    </xf>
    <xf numFmtId="0" fontId="0" fillId="0" borderId="5" xfId="54" applyFont="1" applyBorder="1" applyAlignment="1">
      <alignment horizontal="left" vertical="center" wrapText="1"/>
    </xf>
    <xf numFmtId="0" fontId="32" fillId="7" borderId="20" xfId="54" applyFont="1" applyFill="1" applyBorder="1" applyAlignment="1">
      <alignment horizontal="center" vertical="top" wrapText="1"/>
    </xf>
    <xf numFmtId="49" fontId="0" fillId="7" borderId="16" xfId="54" applyNumberFormat="1" applyFont="1" applyFill="1" applyBorder="1" applyAlignment="1">
      <alignment horizontal="center" vertical="center" wrapText="1"/>
    </xf>
    <xf numFmtId="49" fontId="0" fillId="7" borderId="26" xfId="54" applyNumberFormat="1" applyFont="1" applyFill="1" applyBorder="1" applyAlignment="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lignment horizontal="left" vertical="center" wrapText="1" indent="1"/>
    </xf>
    <xf numFmtId="0" fontId="0" fillId="0" borderId="13" xfId="54" applyFont="1" applyBorder="1" applyAlignment="1">
      <alignment horizontal="center" vertical="center" wrapText="1"/>
    </xf>
    <xf numFmtId="0" fontId="0" fillId="0" borderId="14" xfId="54" applyFont="1" applyBorder="1" applyAlignment="1">
      <alignment horizontal="center" vertical="center" wrapText="1"/>
    </xf>
    <xf numFmtId="49" fontId="0" fillId="7" borderId="5" xfId="54" applyNumberFormat="1" applyFont="1" applyFill="1" applyBorder="1" applyAlignment="1">
      <alignment horizontal="center" vertical="center" wrapText="1"/>
    </xf>
    <xf numFmtId="0" fontId="0" fillId="0" borderId="16" xfId="33" applyFont="1" applyBorder="1">
      <alignment horizontal="center" vertical="center" wrapText="1"/>
    </xf>
    <xf numFmtId="0" fontId="0" fillId="0" borderId="26" xfId="33" applyFont="1" applyBorder="1">
      <alignment horizontal="center" vertical="center" wrapText="1"/>
    </xf>
    <xf numFmtId="0" fontId="0" fillId="0" borderId="13" xfId="33" applyFont="1" applyBorder="1">
      <alignment horizontal="center" vertical="center" wrapText="1"/>
    </xf>
    <xf numFmtId="0" fontId="0" fillId="0" borderId="14" xfId="33" applyFont="1" applyBorder="1">
      <alignment horizontal="center" vertical="center" wrapText="1"/>
    </xf>
    <xf numFmtId="49" fontId="29" fillId="7" borderId="15" xfId="33" applyNumberFormat="1" applyFont="1" applyFill="1" applyBorder="1">
      <alignment horizontal="center" vertical="center" wrapText="1"/>
    </xf>
    <xf numFmtId="0" fontId="37" fillId="0" borderId="5" xfId="54" applyFont="1" applyBorder="1" applyAlignment="1">
      <alignment horizontal="left" vertical="center" wrapText="1"/>
    </xf>
    <xf numFmtId="0" fontId="0" fillId="0" borderId="28" xfId="54" applyFont="1" applyBorder="1" applyAlignment="1">
      <alignment horizontal="left" vertical="center" wrapText="1"/>
    </xf>
    <xf numFmtId="0" fontId="37" fillId="0" borderId="28" xfId="54" applyFont="1" applyBorder="1" applyAlignment="1">
      <alignment horizontal="left" vertical="center" wrapText="1"/>
    </xf>
    <xf numFmtId="0" fontId="37" fillId="0" borderId="26" xfId="54" applyFont="1" applyBorder="1" applyAlignment="1">
      <alignment horizontal="left" vertical="center" wrapText="1"/>
    </xf>
    <xf numFmtId="0" fontId="6" fillId="7" borderId="13" xfId="54" applyFont="1" applyFill="1" applyBorder="1" applyAlignment="1">
      <alignment horizontal="center" vertical="center" wrapText="1"/>
    </xf>
    <xf numFmtId="0" fontId="6" fillId="7" borderId="15" xfId="54" applyFont="1" applyFill="1" applyBorder="1" applyAlignment="1">
      <alignment horizontal="center" vertical="center" wrapText="1"/>
    </xf>
    <xf numFmtId="0" fontId="6" fillId="7" borderId="14" xfId="54" applyFont="1" applyFill="1" applyBorder="1" applyAlignment="1">
      <alignment horizontal="center" vertical="center" wrapText="1"/>
    </xf>
    <xf numFmtId="0" fontId="18" fillId="0" borderId="15" xfId="32" applyFont="1" applyBorder="1" applyAlignment="1">
      <alignment horizontal="left" vertical="center" wrapText="1" indent="1"/>
    </xf>
    <xf numFmtId="49" fontId="6" fillId="0" borderId="0" xfId="41" applyBorder="1" applyAlignment="1">
      <alignment horizontal="left" vertical="top" wrapText="1"/>
    </xf>
    <xf numFmtId="0" fontId="6" fillId="7" borderId="5" xfId="48" applyNumberFormat="1" applyFill="1" applyBorder="1" applyAlignment="1">
      <alignment horizontal="center" vertical="center" wrapText="1"/>
    </xf>
    <xf numFmtId="49" fontId="6" fillId="0" borderId="0" xfId="41" applyAlignment="1">
      <alignment horizontal="left" vertical="top" wrapText="1"/>
    </xf>
    <xf numFmtId="49" fontId="0" fillId="12" borderId="15" xfId="0"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Font="1" applyFill="1" applyBorder="1" applyAlignment="1">
      <alignment horizontal="left" vertical="center" wrapText="1"/>
    </xf>
    <xf numFmtId="0" fontId="6" fillId="8" borderId="15" xfId="54" applyFont="1" applyFill="1" applyBorder="1" applyAlignment="1">
      <alignment horizontal="left" vertical="center" wrapText="1"/>
    </xf>
    <xf numFmtId="0" fontId="6" fillId="8" borderId="14" xfId="54" applyFont="1" applyFill="1" applyBorder="1" applyAlignment="1">
      <alignment horizontal="left" vertical="center" wrapText="1"/>
    </xf>
    <xf numFmtId="0" fontId="6" fillId="8" borderId="13" xfId="53" applyFont="1" applyFill="1" applyBorder="1" applyAlignment="1">
      <alignment horizontal="left" vertical="center" wrapText="1"/>
    </xf>
    <xf numFmtId="0" fontId="6" fillId="8" borderId="15" xfId="53" applyFont="1" applyFill="1" applyBorder="1" applyAlignment="1">
      <alignment horizontal="left" vertical="center" wrapText="1"/>
    </xf>
    <xf numFmtId="0" fontId="6" fillId="8" borderId="14" xfId="53" applyFont="1" applyFill="1" applyBorder="1" applyAlignment="1">
      <alignment horizontal="left" vertical="center" wrapText="1"/>
    </xf>
    <xf numFmtId="49" fontId="6" fillId="11" borderId="13" xfId="53" applyNumberFormat="1" applyFont="1" applyFill="1" applyBorder="1" applyAlignment="1">
      <alignment horizontal="center" vertical="center" wrapText="1"/>
    </xf>
    <xf numFmtId="0" fontId="6" fillId="0" borderId="13" xfId="54" applyFont="1" applyBorder="1" applyAlignment="1">
      <alignment horizontal="left" vertical="center" wrapText="1"/>
    </xf>
    <xf numFmtId="49" fontId="6" fillId="7" borderId="16" xfId="54" applyNumberFormat="1" applyFont="1" applyFill="1" applyBorder="1" applyAlignment="1">
      <alignment horizontal="center" vertical="center" wrapText="1"/>
    </xf>
    <xf numFmtId="49" fontId="6" fillId="7" borderId="26" xfId="54" applyNumberFormat="1" applyFont="1" applyFill="1" applyBorder="1" applyAlignment="1">
      <alignment horizontal="center" vertical="center" wrapText="1"/>
    </xf>
    <xf numFmtId="0" fontId="6" fillId="0" borderId="5" xfId="54" applyFont="1" applyBorder="1" applyAlignment="1">
      <alignment horizontal="left" vertical="center" wrapText="1"/>
    </xf>
    <xf numFmtId="0" fontId="6" fillId="0" borderId="15" xfId="54" applyFont="1" applyBorder="1" applyAlignment="1">
      <alignment horizontal="left" vertical="center" wrapText="1"/>
    </xf>
    <xf numFmtId="0" fontId="6" fillId="0" borderId="14" xfId="54" applyFont="1" applyBorder="1" applyAlignment="1">
      <alignment horizontal="left" vertical="center" wrapText="1"/>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Font="1" applyFill="1" applyBorder="1" applyAlignment="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Fill="1" applyBorder="1" applyAlignment="1" applyProtection="1">
      <alignment horizontal="left" vertical="center" wrapText="1"/>
      <protection locked="0"/>
    </xf>
    <xf numFmtId="0" fontId="6" fillId="9" borderId="5" xfId="33"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Font="1" applyFill="1" applyBorder="1" applyAlignment="1">
      <alignment horizontal="left" vertical="center" wrapText="1"/>
    </xf>
    <xf numFmtId="49" fontId="0" fillId="11" borderId="5" xfId="0" applyFill="1" applyBorder="1" applyAlignment="1">
      <alignment horizontal="left" vertical="top"/>
    </xf>
    <xf numFmtId="0" fontId="6" fillId="0" borderId="5" xfId="33" applyFont="1" applyBorder="1" applyAlignment="1">
      <alignment horizontal="left" vertical="center" wrapText="1"/>
    </xf>
    <xf numFmtId="0" fontId="6" fillId="0" borderId="5" xfId="53" applyFont="1" applyBorder="1" applyAlignment="1">
      <alignment horizontal="left" vertical="center" wrapText="1"/>
    </xf>
    <xf numFmtId="0" fontId="6" fillId="11" borderId="5" xfId="53" applyFont="1" applyFill="1" applyBorder="1" applyAlignment="1">
      <alignment horizontal="center" vertical="center" wrapText="1"/>
    </xf>
    <xf numFmtId="0" fontId="6" fillId="0" borderId="5" xfId="53" applyFont="1" applyBorder="1" applyAlignment="1">
      <alignment horizontal="center" vertical="center" wrapText="1"/>
    </xf>
    <xf numFmtId="0" fontId="6" fillId="7" borderId="0" xfId="54" applyFont="1" applyFill="1" applyAlignment="1">
      <alignment horizontal="center" vertical="center" wrapText="1"/>
    </xf>
    <xf numFmtId="0" fontId="29" fillId="7" borderId="17" xfId="33" applyFont="1" applyFill="1" applyBorder="1">
      <alignment horizontal="center" vertical="center" wrapText="1"/>
    </xf>
    <xf numFmtId="0" fontId="29" fillId="0" borderId="20" xfId="54" applyFont="1" applyBorder="1" applyAlignment="1">
      <alignment horizontal="center" vertical="top" wrapText="1"/>
    </xf>
    <xf numFmtId="0" fontId="29" fillId="0" borderId="0" xfId="54" applyFont="1" applyAlignment="1">
      <alignment horizontal="center" vertical="top" wrapText="1"/>
    </xf>
    <xf numFmtId="14" fontId="49" fillId="0" borderId="5" xfId="53" applyNumberFormat="1" applyFont="1" applyBorder="1" applyAlignment="1">
      <alignment horizontal="center" vertical="center" wrapText="1"/>
    </xf>
    <xf numFmtId="0" fontId="33" fillId="0" borderId="21" xfId="54" applyFont="1" applyBorder="1" applyAlignment="1">
      <alignment horizontal="center" vertical="center" wrapText="1"/>
    </xf>
    <xf numFmtId="0" fontId="33" fillId="0" borderId="18" xfId="54" applyFont="1" applyBorder="1" applyAlignment="1">
      <alignment horizontal="center" vertical="center" wrapText="1"/>
    </xf>
    <xf numFmtId="0" fontId="6" fillId="8" borderId="13" xfId="47" applyFont="1" applyFill="1" applyBorder="1" applyAlignment="1">
      <alignment horizontal="left" vertical="center" wrapText="1"/>
    </xf>
    <xf numFmtId="0" fontId="6" fillId="8" borderId="15" xfId="47" applyFont="1" applyFill="1" applyBorder="1" applyAlignment="1">
      <alignment horizontal="left" vertical="center" wrapText="1"/>
    </xf>
    <xf numFmtId="0" fontId="6" fillId="8" borderId="14" xfId="47" applyFont="1" applyFill="1" applyBorder="1" applyAlignment="1">
      <alignment horizontal="left" vertical="center" wrapText="1"/>
    </xf>
    <xf numFmtId="0" fontId="8" fillId="10" borderId="5" xfId="0" applyNumberFormat="1" applyFont="1" applyFill="1" applyBorder="1" applyAlignment="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300-000004000000}"/>
            </a:ext>
          </a:extLst>
        </xdr:cNvPr>
        <xdr:cNvGrpSpPr>
          <a:grpSpLocks/>
        </xdr:cNvGrpSpPr>
      </xdr:nvGrpSpPr>
      <xdr:grpSpPr bwMode="auto">
        <a:xfrm>
          <a:off x="8001000"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xmlns=""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xmlns=""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xmlns=""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xmlns=""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xmlns=""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xmlns=""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xmlns=""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21E2C2B1-1803-4652-AACD-AD2964DA87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338E4741-5076-485D-B526-2FFED8DA9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xmlns=""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xmlns=""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xmlns=""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53"/>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hidden="1" customWidth="1"/>
    <col min="16"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29" width="10.5703125" style="173"/>
    <col min="30" max="249" width="10.5703125" style="31"/>
    <col min="250" max="257" width="0" style="31" hidden="1" customWidth="1"/>
    <col min="258" max="258" width="3.7109375" style="31" customWidth="1"/>
    <col min="259" max="259" width="3.85546875" style="31" customWidth="1"/>
    <col min="260" max="260" width="3.7109375" style="31" customWidth="1"/>
    <col min="261" max="261" width="12.7109375" style="31" customWidth="1"/>
    <col min="262" max="262" width="52.7109375" style="31" customWidth="1"/>
    <col min="263" max="266" width="0" style="31" hidden="1" customWidth="1"/>
    <col min="267" max="267" width="12.28515625" style="31" customWidth="1"/>
    <col min="268" max="268" width="6.42578125" style="31" customWidth="1"/>
    <col min="269" max="269" width="12.28515625" style="31" customWidth="1"/>
    <col min="270" max="270" width="0" style="31" hidden="1" customWidth="1"/>
    <col min="271" max="271" width="3.7109375" style="31" customWidth="1"/>
    <col min="272" max="272" width="11.140625" style="31" bestFit="1" customWidth="1"/>
    <col min="273" max="274" width="10.5703125" style="31"/>
    <col min="275" max="275" width="11.140625" style="31" customWidth="1"/>
    <col min="276" max="505" width="10.5703125" style="31"/>
    <col min="506" max="513" width="0" style="31" hidden="1" customWidth="1"/>
    <col min="514" max="514" width="3.7109375" style="31" customWidth="1"/>
    <col min="515" max="515" width="3.85546875" style="31" customWidth="1"/>
    <col min="516" max="516" width="3.7109375" style="31" customWidth="1"/>
    <col min="517" max="517" width="12.7109375" style="31" customWidth="1"/>
    <col min="518" max="518" width="52.7109375" style="31" customWidth="1"/>
    <col min="519" max="522" width="0" style="31" hidden="1" customWidth="1"/>
    <col min="523" max="523" width="12.28515625" style="31" customWidth="1"/>
    <col min="524" max="524" width="6.42578125" style="31" customWidth="1"/>
    <col min="525" max="525" width="12.28515625" style="31" customWidth="1"/>
    <col min="526" max="526" width="0" style="31" hidden="1" customWidth="1"/>
    <col min="527" max="527" width="3.7109375" style="31" customWidth="1"/>
    <col min="528" max="528" width="11.140625" style="31" bestFit="1" customWidth="1"/>
    <col min="529" max="530" width="10.5703125" style="31"/>
    <col min="531" max="531" width="11.140625" style="31" customWidth="1"/>
    <col min="532" max="761" width="10.5703125" style="31"/>
    <col min="762" max="769" width="0" style="31" hidden="1" customWidth="1"/>
    <col min="770" max="770" width="3.7109375" style="31" customWidth="1"/>
    <col min="771" max="771" width="3.85546875" style="31" customWidth="1"/>
    <col min="772" max="772" width="3.7109375" style="31" customWidth="1"/>
    <col min="773" max="773" width="12.7109375" style="31" customWidth="1"/>
    <col min="774" max="774" width="52.7109375" style="31" customWidth="1"/>
    <col min="775" max="778" width="0" style="31" hidden="1" customWidth="1"/>
    <col min="779" max="779" width="12.28515625" style="31" customWidth="1"/>
    <col min="780" max="780" width="6.42578125" style="31" customWidth="1"/>
    <col min="781" max="781" width="12.28515625" style="31" customWidth="1"/>
    <col min="782" max="782" width="0" style="31" hidden="1" customWidth="1"/>
    <col min="783" max="783" width="3.7109375" style="31" customWidth="1"/>
    <col min="784" max="784" width="11.140625" style="31" bestFit="1" customWidth="1"/>
    <col min="785" max="786" width="10.5703125" style="31"/>
    <col min="787" max="787" width="11.140625" style="31" customWidth="1"/>
    <col min="788" max="1017" width="10.5703125" style="31"/>
    <col min="1018" max="1025" width="0" style="31" hidden="1" customWidth="1"/>
    <col min="1026" max="1026" width="3.7109375" style="31" customWidth="1"/>
    <col min="1027" max="1027" width="3.85546875" style="31" customWidth="1"/>
    <col min="1028" max="1028" width="3.7109375" style="31" customWidth="1"/>
    <col min="1029" max="1029" width="12.7109375" style="31" customWidth="1"/>
    <col min="1030" max="1030" width="52.7109375" style="31" customWidth="1"/>
    <col min="1031" max="1034" width="0" style="31" hidden="1" customWidth="1"/>
    <col min="1035" max="1035" width="12.28515625" style="31" customWidth="1"/>
    <col min="1036" max="1036" width="6.42578125" style="31" customWidth="1"/>
    <col min="1037" max="1037" width="12.28515625" style="31" customWidth="1"/>
    <col min="1038" max="1038" width="0" style="31" hidden="1" customWidth="1"/>
    <col min="1039" max="1039" width="3.7109375" style="31" customWidth="1"/>
    <col min="1040" max="1040" width="11.140625" style="31" bestFit="1" customWidth="1"/>
    <col min="1041" max="1042" width="10.5703125" style="31"/>
    <col min="1043" max="1043" width="11.140625" style="31" customWidth="1"/>
    <col min="1044" max="1273" width="10.5703125" style="31"/>
    <col min="1274" max="1281" width="0" style="31" hidden="1" customWidth="1"/>
    <col min="1282" max="1282" width="3.7109375" style="31" customWidth="1"/>
    <col min="1283" max="1283" width="3.85546875" style="31" customWidth="1"/>
    <col min="1284" max="1284" width="3.7109375" style="31" customWidth="1"/>
    <col min="1285" max="1285" width="12.7109375" style="31" customWidth="1"/>
    <col min="1286" max="1286" width="52.7109375" style="31" customWidth="1"/>
    <col min="1287" max="1290" width="0" style="31" hidden="1" customWidth="1"/>
    <col min="1291" max="1291" width="12.28515625" style="31" customWidth="1"/>
    <col min="1292" max="1292" width="6.42578125" style="31" customWidth="1"/>
    <col min="1293" max="1293" width="12.28515625" style="31" customWidth="1"/>
    <col min="1294" max="1294" width="0" style="31" hidden="1" customWidth="1"/>
    <col min="1295" max="1295" width="3.7109375" style="31" customWidth="1"/>
    <col min="1296" max="1296" width="11.140625" style="31" bestFit="1" customWidth="1"/>
    <col min="1297" max="1298" width="10.5703125" style="31"/>
    <col min="1299" max="1299" width="11.140625" style="31" customWidth="1"/>
    <col min="1300" max="1529" width="10.5703125" style="31"/>
    <col min="1530" max="1537" width="0" style="31" hidden="1" customWidth="1"/>
    <col min="1538" max="1538" width="3.7109375" style="31" customWidth="1"/>
    <col min="1539" max="1539" width="3.85546875" style="31" customWidth="1"/>
    <col min="1540" max="1540" width="3.7109375" style="31" customWidth="1"/>
    <col min="1541" max="1541" width="12.7109375" style="31" customWidth="1"/>
    <col min="1542" max="1542" width="52.7109375" style="31" customWidth="1"/>
    <col min="1543" max="1546" width="0" style="31" hidden="1" customWidth="1"/>
    <col min="1547" max="1547" width="12.28515625" style="31" customWidth="1"/>
    <col min="1548" max="1548" width="6.42578125" style="31" customWidth="1"/>
    <col min="1549" max="1549" width="12.28515625" style="31" customWidth="1"/>
    <col min="1550" max="1550" width="0" style="31" hidden="1" customWidth="1"/>
    <col min="1551" max="1551" width="3.7109375" style="31" customWidth="1"/>
    <col min="1552" max="1552" width="11.140625" style="31" bestFit="1" customWidth="1"/>
    <col min="1553" max="1554" width="10.5703125" style="31"/>
    <col min="1555" max="1555" width="11.140625" style="31" customWidth="1"/>
    <col min="1556" max="1785" width="10.5703125" style="31"/>
    <col min="1786" max="1793" width="0" style="31" hidden="1" customWidth="1"/>
    <col min="1794" max="1794" width="3.7109375" style="31" customWidth="1"/>
    <col min="1795" max="1795" width="3.85546875" style="31" customWidth="1"/>
    <col min="1796" max="1796" width="3.7109375" style="31" customWidth="1"/>
    <col min="1797" max="1797" width="12.7109375" style="31" customWidth="1"/>
    <col min="1798" max="1798" width="52.7109375" style="31" customWidth="1"/>
    <col min="1799" max="1802" width="0" style="31" hidden="1" customWidth="1"/>
    <col min="1803" max="1803" width="12.28515625" style="31" customWidth="1"/>
    <col min="1804" max="1804" width="6.42578125" style="31" customWidth="1"/>
    <col min="1805" max="1805" width="12.28515625" style="31" customWidth="1"/>
    <col min="1806" max="1806" width="0" style="31" hidden="1" customWidth="1"/>
    <col min="1807" max="1807" width="3.7109375" style="31" customWidth="1"/>
    <col min="1808" max="1808" width="11.140625" style="31" bestFit="1" customWidth="1"/>
    <col min="1809" max="1810" width="10.5703125" style="31"/>
    <col min="1811" max="1811" width="11.140625" style="31" customWidth="1"/>
    <col min="1812" max="2041" width="10.5703125" style="31"/>
    <col min="2042" max="2049" width="0" style="31" hidden="1" customWidth="1"/>
    <col min="2050" max="2050" width="3.7109375" style="31" customWidth="1"/>
    <col min="2051" max="2051" width="3.85546875" style="31" customWidth="1"/>
    <col min="2052" max="2052" width="3.7109375" style="31" customWidth="1"/>
    <col min="2053" max="2053" width="12.7109375" style="31" customWidth="1"/>
    <col min="2054" max="2054" width="52.7109375" style="31" customWidth="1"/>
    <col min="2055" max="2058" width="0" style="31" hidden="1" customWidth="1"/>
    <col min="2059" max="2059" width="12.28515625" style="31" customWidth="1"/>
    <col min="2060" max="2060" width="6.42578125" style="31" customWidth="1"/>
    <col min="2061" max="2061" width="12.28515625" style="31" customWidth="1"/>
    <col min="2062" max="2062" width="0" style="31" hidden="1" customWidth="1"/>
    <col min="2063" max="2063" width="3.7109375" style="31" customWidth="1"/>
    <col min="2064" max="2064" width="11.140625" style="31" bestFit="1" customWidth="1"/>
    <col min="2065" max="2066" width="10.5703125" style="31"/>
    <col min="2067" max="2067" width="11.140625" style="31" customWidth="1"/>
    <col min="2068" max="2297" width="10.5703125" style="31"/>
    <col min="2298" max="2305" width="0" style="31" hidden="1" customWidth="1"/>
    <col min="2306" max="2306" width="3.7109375" style="31" customWidth="1"/>
    <col min="2307" max="2307" width="3.85546875" style="31" customWidth="1"/>
    <col min="2308" max="2308" width="3.7109375" style="31" customWidth="1"/>
    <col min="2309" max="2309" width="12.7109375" style="31" customWidth="1"/>
    <col min="2310" max="2310" width="52.7109375" style="31" customWidth="1"/>
    <col min="2311" max="2314" width="0" style="31" hidden="1" customWidth="1"/>
    <col min="2315" max="2315" width="12.28515625" style="31" customWidth="1"/>
    <col min="2316" max="2316" width="6.42578125" style="31" customWidth="1"/>
    <col min="2317" max="2317" width="12.28515625" style="31" customWidth="1"/>
    <col min="2318" max="2318" width="0" style="31" hidden="1" customWidth="1"/>
    <col min="2319" max="2319" width="3.7109375" style="31" customWidth="1"/>
    <col min="2320" max="2320" width="11.140625" style="31" bestFit="1" customWidth="1"/>
    <col min="2321" max="2322" width="10.5703125" style="31"/>
    <col min="2323" max="2323" width="11.140625" style="31" customWidth="1"/>
    <col min="2324" max="2553" width="10.5703125" style="31"/>
    <col min="2554" max="2561" width="0" style="31" hidden="1" customWidth="1"/>
    <col min="2562" max="2562" width="3.7109375" style="31" customWidth="1"/>
    <col min="2563" max="2563" width="3.85546875" style="31" customWidth="1"/>
    <col min="2564" max="2564" width="3.7109375" style="31" customWidth="1"/>
    <col min="2565" max="2565" width="12.7109375" style="31" customWidth="1"/>
    <col min="2566" max="2566" width="52.7109375" style="31" customWidth="1"/>
    <col min="2567" max="2570" width="0" style="31" hidden="1" customWidth="1"/>
    <col min="2571" max="2571" width="12.28515625" style="31" customWidth="1"/>
    <col min="2572" max="2572" width="6.42578125" style="31" customWidth="1"/>
    <col min="2573" max="2573" width="12.28515625" style="31" customWidth="1"/>
    <col min="2574" max="2574" width="0" style="31" hidden="1" customWidth="1"/>
    <col min="2575" max="2575" width="3.7109375" style="31" customWidth="1"/>
    <col min="2576" max="2576" width="11.140625" style="31" bestFit="1" customWidth="1"/>
    <col min="2577" max="2578" width="10.5703125" style="31"/>
    <col min="2579" max="2579" width="11.140625" style="31" customWidth="1"/>
    <col min="2580" max="2809" width="10.5703125" style="31"/>
    <col min="2810" max="2817" width="0" style="31" hidden="1" customWidth="1"/>
    <col min="2818" max="2818" width="3.7109375" style="31" customWidth="1"/>
    <col min="2819" max="2819" width="3.85546875" style="31" customWidth="1"/>
    <col min="2820" max="2820" width="3.7109375" style="31" customWidth="1"/>
    <col min="2821" max="2821" width="12.7109375" style="31" customWidth="1"/>
    <col min="2822" max="2822" width="52.7109375" style="31" customWidth="1"/>
    <col min="2823" max="2826" width="0" style="31" hidden="1" customWidth="1"/>
    <col min="2827" max="2827" width="12.28515625" style="31" customWidth="1"/>
    <col min="2828" max="2828" width="6.42578125" style="31" customWidth="1"/>
    <col min="2829" max="2829" width="12.28515625" style="31" customWidth="1"/>
    <col min="2830" max="2830" width="0" style="31" hidden="1" customWidth="1"/>
    <col min="2831" max="2831" width="3.7109375" style="31" customWidth="1"/>
    <col min="2832" max="2832" width="11.140625" style="31" bestFit="1" customWidth="1"/>
    <col min="2833" max="2834" width="10.5703125" style="31"/>
    <col min="2835" max="2835" width="11.140625" style="31" customWidth="1"/>
    <col min="2836" max="3065" width="10.5703125" style="31"/>
    <col min="3066" max="3073" width="0" style="31" hidden="1" customWidth="1"/>
    <col min="3074" max="3074" width="3.7109375" style="31" customWidth="1"/>
    <col min="3075" max="3075" width="3.85546875" style="31" customWidth="1"/>
    <col min="3076" max="3076" width="3.7109375" style="31" customWidth="1"/>
    <col min="3077" max="3077" width="12.7109375" style="31" customWidth="1"/>
    <col min="3078" max="3078" width="52.7109375" style="31" customWidth="1"/>
    <col min="3079" max="3082" width="0" style="31" hidden="1" customWidth="1"/>
    <col min="3083" max="3083" width="12.28515625" style="31" customWidth="1"/>
    <col min="3084" max="3084" width="6.42578125" style="31" customWidth="1"/>
    <col min="3085" max="3085" width="12.28515625" style="31" customWidth="1"/>
    <col min="3086" max="3086" width="0" style="31" hidden="1" customWidth="1"/>
    <col min="3087" max="3087" width="3.7109375" style="31" customWidth="1"/>
    <col min="3088" max="3088" width="11.140625" style="31" bestFit="1" customWidth="1"/>
    <col min="3089" max="3090" width="10.5703125" style="31"/>
    <col min="3091" max="3091" width="11.140625" style="31" customWidth="1"/>
    <col min="3092" max="3321" width="10.5703125" style="31"/>
    <col min="3322" max="3329" width="0" style="31" hidden="1" customWidth="1"/>
    <col min="3330" max="3330" width="3.7109375" style="31" customWidth="1"/>
    <col min="3331" max="3331" width="3.85546875" style="31" customWidth="1"/>
    <col min="3332" max="3332" width="3.7109375" style="31" customWidth="1"/>
    <col min="3333" max="3333" width="12.7109375" style="31" customWidth="1"/>
    <col min="3334" max="3334" width="52.7109375" style="31" customWidth="1"/>
    <col min="3335" max="3338" width="0" style="31" hidden="1" customWidth="1"/>
    <col min="3339" max="3339" width="12.28515625" style="31" customWidth="1"/>
    <col min="3340" max="3340" width="6.42578125" style="31" customWidth="1"/>
    <col min="3341" max="3341" width="12.28515625" style="31" customWidth="1"/>
    <col min="3342" max="3342" width="0" style="31" hidden="1" customWidth="1"/>
    <col min="3343" max="3343" width="3.7109375" style="31" customWidth="1"/>
    <col min="3344" max="3344" width="11.140625" style="31" bestFit="1" customWidth="1"/>
    <col min="3345" max="3346" width="10.5703125" style="31"/>
    <col min="3347" max="3347" width="11.140625" style="31" customWidth="1"/>
    <col min="3348" max="3577" width="10.5703125" style="31"/>
    <col min="3578" max="3585" width="0" style="31" hidden="1" customWidth="1"/>
    <col min="3586" max="3586" width="3.7109375" style="31" customWidth="1"/>
    <col min="3587" max="3587" width="3.85546875" style="31" customWidth="1"/>
    <col min="3588" max="3588" width="3.7109375" style="31" customWidth="1"/>
    <col min="3589" max="3589" width="12.7109375" style="31" customWidth="1"/>
    <col min="3590" max="3590" width="52.7109375" style="31" customWidth="1"/>
    <col min="3591" max="3594" width="0" style="31" hidden="1" customWidth="1"/>
    <col min="3595" max="3595" width="12.28515625" style="31" customWidth="1"/>
    <col min="3596" max="3596" width="6.42578125" style="31" customWidth="1"/>
    <col min="3597" max="3597" width="12.28515625" style="31" customWidth="1"/>
    <col min="3598" max="3598" width="0" style="31" hidden="1" customWidth="1"/>
    <col min="3599" max="3599" width="3.7109375" style="31" customWidth="1"/>
    <col min="3600" max="3600" width="11.140625" style="31" bestFit="1" customWidth="1"/>
    <col min="3601" max="3602" width="10.5703125" style="31"/>
    <col min="3603" max="3603" width="11.140625" style="31" customWidth="1"/>
    <col min="3604" max="3833" width="10.5703125" style="31"/>
    <col min="3834" max="3841" width="0" style="31" hidden="1" customWidth="1"/>
    <col min="3842" max="3842" width="3.7109375" style="31" customWidth="1"/>
    <col min="3843" max="3843" width="3.85546875" style="31" customWidth="1"/>
    <col min="3844" max="3844" width="3.7109375" style="31" customWidth="1"/>
    <col min="3845" max="3845" width="12.7109375" style="31" customWidth="1"/>
    <col min="3846" max="3846" width="52.7109375" style="31" customWidth="1"/>
    <col min="3847" max="3850" width="0" style="31" hidden="1" customWidth="1"/>
    <col min="3851" max="3851" width="12.28515625" style="31" customWidth="1"/>
    <col min="3852" max="3852" width="6.42578125" style="31" customWidth="1"/>
    <col min="3853" max="3853" width="12.28515625" style="31" customWidth="1"/>
    <col min="3854" max="3854" width="0" style="31" hidden="1" customWidth="1"/>
    <col min="3855" max="3855" width="3.7109375" style="31" customWidth="1"/>
    <col min="3856" max="3856" width="11.140625" style="31" bestFit="1" customWidth="1"/>
    <col min="3857" max="3858" width="10.5703125" style="31"/>
    <col min="3859" max="3859" width="11.140625" style="31" customWidth="1"/>
    <col min="3860" max="4089" width="10.5703125" style="31"/>
    <col min="4090" max="4097" width="0" style="31" hidden="1" customWidth="1"/>
    <col min="4098" max="4098" width="3.7109375" style="31" customWidth="1"/>
    <col min="4099" max="4099" width="3.85546875" style="31" customWidth="1"/>
    <col min="4100" max="4100" width="3.7109375" style="31" customWidth="1"/>
    <col min="4101" max="4101" width="12.7109375" style="31" customWidth="1"/>
    <col min="4102" max="4102" width="52.7109375" style="31" customWidth="1"/>
    <col min="4103" max="4106" width="0" style="31" hidden="1" customWidth="1"/>
    <col min="4107" max="4107" width="12.28515625" style="31" customWidth="1"/>
    <col min="4108" max="4108" width="6.42578125" style="31" customWidth="1"/>
    <col min="4109" max="4109" width="12.28515625" style="31" customWidth="1"/>
    <col min="4110" max="4110" width="0" style="31" hidden="1" customWidth="1"/>
    <col min="4111" max="4111" width="3.7109375" style="31" customWidth="1"/>
    <col min="4112" max="4112" width="11.140625" style="31" bestFit="1" customWidth="1"/>
    <col min="4113" max="4114" width="10.5703125" style="31"/>
    <col min="4115" max="4115" width="11.140625" style="31" customWidth="1"/>
    <col min="4116" max="4345" width="10.5703125" style="31"/>
    <col min="4346" max="4353" width="0" style="31" hidden="1" customWidth="1"/>
    <col min="4354" max="4354" width="3.7109375" style="31" customWidth="1"/>
    <col min="4355" max="4355" width="3.85546875" style="31" customWidth="1"/>
    <col min="4356" max="4356" width="3.7109375" style="31" customWidth="1"/>
    <col min="4357" max="4357" width="12.7109375" style="31" customWidth="1"/>
    <col min="4358" max="4358" width="52.7109375" style="31" customWidth="1"/>
    <col min="4359" max="4362" width="0" style="31" hidden="1" customWidth="1"/>
    <col min="4363" max="4363" width="12.28515625" style="31" customWidth="1"/>
    <col min="4364" max="4364" width="6.42578125" style="31" customWidth="1"/>
    <col min="4365" max="4365" width="12.28515625" style="31" customWidth="1"/>
    <col min="4366" max="4366" width="0" style="31" hidden="1" customWidth="1"/>
    <col min="4367" max="4367" width="3.7109375" style="31" customWidth="1"/>
    <col min="4368" max="4368" width="11.140625" style="31" bestFit="1" customWidth="1"/>
    <col min="4369" max="4370" width="10.5703125" style="31"/>
    <col min="4371" max="4371" width="11.140625" style="31" customWidth="1"/>
    <col min="4372" max="4601" width="10.5703125" style="31"/>
    <col min="4602" max="4609" width="0" style="31" hidden="1" customWidth="1"/>
    <col min="4610" max="4610" width="3.7109375" style="31" customWidth="1"/>
    <col min="4611" max="4611" width="3.85546875" style="31" customWidth="1"/>
    <col min="4612" max="4612" width="3.7109375" style="31" customWidth="1"/>
    <col min="4613" max="4613" width="12.7109375" style="31" customWidth="1"/>
    <col min="4614" max="4614" width="52.7109375" style="31" customWidth="1"/>
    <col min="4615" max="4618" width="0" style="31" hidden="1" customWidth="1"/>
    <col min="4619" max="4619" width="12.28515625" style="31" customWidth="1"/>
    <col min="4620" max="4620" width="6.42578125" style="31" customWidth="1"/>
    <col min="4621" max="4621" width="12.28515625" style="31" customWidth="1"/>
    <col min="4622" max="4622" width="0" style="31" hidden="1" customWidth="1"/>
    <col min="4623" max="4623" width="3.7109375" style="31" customWidth="1"/>
    <col min="4624" max="4624" width="11.140625" style="31" bestFit="1" customWidth="1"/>
    <col min="4625" max="4626" width="10.5703125" style="31"/>
    <col min="4627" max="4627" width="11.140625" style="31" customWidth="1"/>
    <col min="4628" max="4857" width="10.5703125" style="31"/>
    <col min="4858" max="4865" width="0" style="31" hidden="1" customWidth="1"/>
    <col min="4866" max="4866" width="3.7109375" style="31" customWidth="1"/>
    <col min="4867" max="4867" width="3.85546875" style="31" customWidth="1"/>
    <col min="4868" max="4868" width="3.7109375" style="31" customWidth="1"/>
    <col min="4869" max="4869" width="12.7109375" style="31" customWidth="1"/>
    <col min="4870" max="4870" width="52.7109375" style="31" customWidth="1"/>
    <col min="4871" max="4874" width="0" style="31" hidden="1" customWidth="1"/>
    <col min="4875" max="4875" width="12.28515625" style="31" customWidth="1"/>
    <col min="4876" max="4876" width="6.42578125" style="31" customWidth="1"/>
    <col min="4877" max="4877" width="12.28515625" style="31" customWidth="1"/>
    <col min="4878" max="4878" width="0" style="31" hidden="1" customWidth="1"/>
    <col min="4879" max="4879" width="3.7109375" style="31" customWidth="1"/>
    <col min="4880" max="4880" width="11.140625" style="31" bestFit="1" customWidth="1"/>
    <col min="4881" max="4882" width="10.5703125" style="31"/>
    <col min="4883" max="4883" width="11.140625" style="31" customWidth="1"/>
    <col min="4884" max="5113" width="10.5703125" style="31"/>
    <col min="5114" max="5121" width="0" style="31" hidden="1" customWidth="1"/>
    <col min="5122" max="5122" width="3.7109375" style="31" customWidth="1"/>
    <col min="5123" max="5123" width="3.85546875" style="31" customWidth="1"/>
    <col min="5124" max="5124" width="3.7109375" style="31" customWidth="1"/>
    <col min="5125" max="5125" width="12.7109375" style="31" customWidth="1"/>
    <col min="5126" max="5126" width="52.7109375" style="31" customWidth="1"/>
    <col min="5127" max="5130" width="0" style="31" hidden="1" customWidth="1"/>
    <col min="5131" max="5131" width="12.28515625" style="31" customWidth="1"/>
    <col min="5132" max="5132" width="6.42578125" style="31" customWidth="1"/>
    <col min="5133" max="5133" width="12.28515625" style="31" customWidth="1"/>
    <col min="5134" max="5134" width="0" style="31" hidden="1" customWidth="1"/>
    <col min="5135" max="5135" width="3.7109375" style="31" customWidth="1"/>
    <col min="5136" max="5136" width="11.140625" style="31" bestFit="1" customWidth="1"/>
    <col min="5137" max="5138" width="10.5703125" style="31"/>
    <col min="5139" max="5139" width="11.140625" style="31" customWidth="1"/>
    <col min="5140" max="5369" width="10.5703125" style="31"/>
    <col min="5370" max="5377" width="0" style="31" hidden="1" customWidth="1"/>
    <col min="5378" max="5378" width="3.7109375" style="31" customWidth="1"/>
    <col min="5379" max="5379" width="3.85546875" style="31" customWidth="1"/>
    <col min="5380" max="5380" width="3.7109375" style="31" customWidth="1"/>
    <col min="5381" max="5381" width="12.7109375" style="31" customWidth="1"/>
    <col min="5382" max="5382" width="52.7109375" style="31" customWidth="1"/>
    <col min="5383" max="5386" width="0" style="31" hidden="1" customWidth="1"/>
    <col min="5387" max="5387" width="12.28515625" style="31" customWidth="1"/>
    <col min="5388" max="5388" width="6.42578125" style="31" customWidth="1"/>
    <col min="5389" max="5389" width="12.28515625" style="31" customWidth="1"/>
    <col min="5390" max="5390" width="0" style="31" hidden="1" customWidth="1"/>
    <col min="5391" max="5391" width="3.7109375" style="31" customWidth="1"/>
    <col min="5392" max="5392" width="11.140625" style="31" bestFit="1" customWidth="1"/>
    <col min="5393" max="5394" width="10.5703125" style="31"/>
    <col min="5395" max="5395" width="11.140625" style="31" customWidth="1"/>
    <col min="5396" max="5625" width="10.5703125" style="31"/>
    <col min="5626" max="5633" width="0" style="31" hidden="1" customWidth="1"/>
    <col min="5634" max="5634" width="3.7109375" style="31" customWidth="1"/>
    <col min="5635" max="5635" width="3.85546875" style="31" customWidth="1"/>
    <col min="5636" max="5636" width="3.7109375" style="31" customWidth="1"/>
    <col min="5637" max="5637" width="12.7109375" style="31" customWidth="1"/>
    <col min="5638" max="5638" width="52.7109375" style="31" customWidth="1"/>
    <col min="5639" max="5642" width="0" style="31" hidden="1" customWidth="1"/>
    <col min="5643" max="5643" width="12.28515625" style="31" customWidth="1"/>
    <col min="5644" max="5644" width="6.42578125" style="31" customWidth="1"/>
    <col min="5645" max="5645" width="12.28515625" style="31" customWidth="1"/>
    <col min="5646" max="5646" width="0" style="31" hidden="1" customWidth="1"/>
    <col min="5647" max="5647" width="3.7109375" style="31" customWidth="1"/>
    <col min="5648" max="5648" width="11.140625" style="31" bestFit="1" customWidth="1"/>
    <col min="5649" max="5650" width="10.5703125" style="31"/>
    <col min="5651" max="5651" width="11.140625" style="31" customWidth="1"/>
    <col min="5652" max="5881" width="10.5703125" style="31"/>
    <col min="5882" max="5889" width="0" style="31" hidden="1" customWidth="1"/>
    <col min="5890" max="5890" width="3.7109375" style="31" customWidth="1"/>
    <col min="5891" max="5891" width="3.85546875" style="31" customWidth="1"/>
    <col min="5892" max="5892" width="3.7109375" style="31" customWidth="1"/>
    <col min="5893" max="5893" width="12.7109375" style="31" customWidth="1"/>
    <col min="5894" max="5894" width="52.7109375" style="31" customWidth="1"/>
    <col min="5895" max="5898" width="0" style="31" hidden="1" customWidth="1"/>
    <col min="5899" max="5899" width="12.28515625" style="31" customWidth="1"/>
    <col min="5900" max="5900" width="6.42578125" style="31" customWidth="1"/>
    <col min="5901" max="5901" width="12.28515625" style="31" customWidth="1"/>
    <col min="5902" max="5902" width="0" style="31" hidden="1" customWidth="1"/>
    <col min="5903" max="5903" width="3.7109375" style="31" customWidth="1"/>
    <col min="5904" max="5904" width="11.140625" style="31" bestFit="1" customWidth="1"/>
    <col min="5905" max="5906" width="10.5703125" style="31"/>
    <col min="5907" max="5907" width="11.140625" style="31" customWidth="1"/>
    <col min="5908" max="6137" width="10.5703125" style="31"/>
    <col min="6138" max="6145" width="0" style="31" hidden="1" customWidth="1"/>
    <col min="6146" max="6146" width="3.7109375" style="31" customWidth="1"/>
    <col min="6147" max="6147" width="3.85546875" style="31" customWidth="1"/>
    <col min="6148" max="6148" width="3.7109375" style="31" customWidth="1"/>
    <col min="6149" max="6149" width="12.7109375" style="31" customWidth="1"/>
    <col min="6150" max="6150" width="52.7109375" style="31" customWidth="1"/>
    <col min="6151" max="6154" width="0" style="31" hidden="1" customWidth="1"/>
    <col min="6155" max="6155" width="12.28515625" style="31" customWidth="1"/>
    <col min="6156" max="6156" width="6.42578125" style="31" customWidth="1"/>
    <col min="6157" max="6157" width="12.28515625" style="31" customWidth="1"/>
    <col min="6158" max="6158" width="0" style="31" hidden="1" customWidth="1"/>
    <col min="6159" max="6159" width="3.7109375" style="31" customWidth="1"/>
    <col min="6160" max="6160" width="11.140625" style="31" bestFit="1" customWidth="1"/>
    <col min="6161" max="6162" width="10.5703125" style="31"/>
    <col min="6163" max="6163" width="11.140625" style="31" customWidth="1"/>
    <col min="6164" max="6393" width="10.5703125" style="31"/>
    <col min="6394" max="6401" width="0" style="31" hidden="1" customWidth="1"/>
    <col min="6402" max="6402" width="3.7109375" style="31" customWidth="1"/>
    <col min="6403" max="6403" width="3.85546875" style="31" customWidth="1"/>
    <col min="6404" max="6404" width="3.7109375" style="31" customWidth="1"/>
    <col min="6405" max="6405" width="12.7109375" style="31" customWidth="1"/>
    <col min="6406" max="6406" width="52.7109375" style="31" customWidth="1"/>
    <col min="6407" max="6410" width="0" style="31" hidden="1" customWidth="1"/>
    <col min="6411" max="6411" width="12.28515625" style="31" customWidth="1"/>
    <col min="6412" max="6412" width="6.42578125" style="31" customWidth="1"/>
    <col min="6413" max="6413" width="12.28515625" style="31" customWidth="1"/>
    <col min="6414" max="6414" width="0" style="31" hidden="1" customWidth="1"/>
    <col min="6415" max="6415" width="3.7109375" style="31" customWidth="1"/>
    <col min="6416" max="6416" width="11.140625" style="31" bestFit="1" customWidth="1"/>
    <col min="6417" max="6418" width="10.5703125" style="31"/>
    <col min="6419" max="6419" width="11.140625" style="31" customWidth="1"/>
    <col min="6420" max="6649" width="10.5703125" style="31"/>
    <col min="6650" max="6657" width="0" style="31" hidden="1" customWidth="1"/>
    <col min="6658" max="6658" width="3.7109375" style="31" customWidth="1"/>
    <col min="6659" max="6659" width="3.85546875" style="31" customWidth="1"/>
    <col min="6660" max="6660" width="3.7109375" style="31" customWidth="1"/>
    <col min="6661" max="6661" width="12.7109375" style="31" customWidth="1"/>
    <col min="6662" max="6662" width="52.7109375" style="31" customWidth="1"/>
    <col min="6663" max="6666" width="0" style="31" hidden="1" customWidth="1"/>
    <col min="6667" max="6667" width="12.28515625" style="31" customWidth="1"/>
    <col min="6668" max="6668" width="6.42578125" style="31" customWidth="1"/>
    <col min="6669" max="6669" width="12.28515625" style="31" customWidth="1"/>
    <col min="6670" max="6670" width="0" style="31" hidden="1" customWidth="1"/>
    <col min="6671" max="6671" width="3.7109375" style="31" customWidth="1"/>
    <col min="6672" max="6672" width="11.140625" style="31" bestFit="1" customWidth="1"/>
    <col min="6673" max="6674" width="10.5703125" style="31"/>
    <col min="6675" max="6675" width="11.140625" style="31" customWidth="1"/>
    <col min="6676" max="6905" width="10.5703125" style="31"/>
    <col min="6906" max="6913" width="0" style="31" hidden="1" customWidth="1"/>
    <col min="6914" max="6914" width="3.7109375" style="31" customWidth="1"/>
    <col min="6915" max="6915" width="3.85546875" style="31" customWidth="1"/>
    <col min="6916" max="6916" width="3.7109375" style="31" customWidth="1"/>
    <col min="6917" max="6917" width="12.7109375" style="31" customWidth="1"/>
    <col min="6918" max="6918" width="52.7109375" style="31" customWidth="1"/>
    <col min="6919" max="6922" width="0" style="31" hidden="1" customWidth="1"/>
    <col min="6923" max="6923" width="12.28515625" style="31" customWidth="1"/>
    <col min="6924" max="6924" width="6.42578125" style="31" customWidth="1"/>
    <col min="6925" max="6925" width="12.28515625" style="31" customWidth="1"/>
    <col min="6926" max="6926" width="0" style="31" hidden="1" customWidth="1"/>
    <col min="6927" max="6927" width="3.7109375" style="31" customWidth="1"/>
    <col min="6928" max="6928" width="11.140625" style="31" bestFit="1" customWidth="1"/>
    <col min="6929" max="6930" width="10.5703125" style="31"/>
    <col min="6931" max="6931" width="11.140625" style="31" customWidth="1"/>
    <col min="6932" max="7161" width="10.5703125" style="31"/>
    <col min="7162" max="7169" width="0" style="31" hidden="1" customWidth="1"/>
    <col min="7170" max="7170" width="3.7109375" style="31" customWidth="1"/>
    <col min="7171" max="7171" width="3.85546875" style="31" customWidth="1"/>
    <col min="7172" max="7172" width="3.7109375" style="31" customWidth="1"/>
    <col min="7173" max="7173" width="12.7109375" style="31" customWidth="1"/>
    <col min="7174" max="7174" width="52.7109375" style="31" customWidth="1"/>
    <col min="7175" max="7178" width="0" style="31" hidden="1" customWidth="1"/>
    <col min="7179" max="7179" width="12.28515625" style="31" customWidth="1"/>
    <col min="7180" max="7180" width="6.42578125" style="31" customWidth="1"/>
    <col min="7181" max="7181" width="12.28515625" style="31" customWidth="1"/>
    <col min="7182" max="7182" width="0" style="31" hidden="1" customWidth="1"/>
    <col min="7183" max="7183" width="3.7109375" style="31" customWidth="1"/>
    <col min="7184" max="7184" width="11.140625" style="31" bestFit="1" customWidth="1"/>
    <col min="7185" max="7186" width="10.5703125" style="31"/>
    <col min="7187" max="7187" width="11.140625" style="31" customWidth="1"/>
    <col min="7188" max="7417" width="10.5703125" style="31"/>
    <col min="7418" max="7425" width="0" style="31" hidden="1" customWidth="1"/>
    <col min="7426" max="7426" width="3.7109375" style="31" customWidth="1"/>
    <col min="7427" max="7427" width="3.85546875" style="31" customWidth="1"/>
    <col min="7428" max="7428" width="3.7109375" style="31" customWidth="1"/>
    <col min="7429" max="7429" width="12.7109375" style="31" customWidth="1"/>
    <col min="7430" max="7430" width="52.7109375" style="31" customWidth="1"/>
    <col min="7431" max="7434" width="0" style="31" hidden="1" customWidth="1"/>
    <col min="7435" max="7435" width="12.28515625" style="31" customWidth="1"/>
    <col min="7436" max="7436" width="6.42578125" style="31" customWidth="1"/>
    <col min="7437" max="7437" width="12.28515625" style="31" customWidth="1"/>
    <col min="7438" max="7438" width="0" style="31" hidden="1" customWidth="1"/>
    <col min="7439" max="7439" width="3.7109375" style="31" customWidth="1"/>
    <col min="7440" max="7440" width="11.140625" style="31" bestFit="1" customWidth="1"/>
    <col min="7441" max="7442" width="10.5703125" style="31"/>
    <col min="7443" max="7443" width="11.140625" style="31" customWidth="1"/>
    <col min="7444" max="7673" width="10.5703125" style="31"/>
    <col min="7674" max="7681" width="0" style="31" hidden="1" customWidth="1"/>
    <col min="7682" max="7682" width="3.7109375" style="31" customWidth="1"/>
    <col min="7683" max="7683" width="3.85546875" style="31" customWidth="1"/>
    <col min="7684" max="7684" width="3.7109375" style="31" customWidth="1"/>
    <col min="7685" max="7685" width="12.7109375" style="31" customWidth="1"/>
    <col min="7686" max="7686" width="52.7109375" style="31" customWidth="1"/>
    <col min="7687" max="7690" width="0" style="31" hidden="1" customWidth="1"/>
    <col min="7691" max="7691" width="12.28515625" style="31" customWidth="1"/>
    <col min="7692" max="7692" width="6.42578125" style="31" customWidth="1"/>
    <col min="7693" max="7693" width="12.28515625" style="31" customWidth="1"/>
    <col min="7694" max="7694" width="0" style="31" hidden="1" customWidth="1"/>
    <col min="7695" max="7695" width="3.7109375" style="31" customWidth="1"/>
    <col min="7696" max="7696" width="11.140625" style="31" bestFit="1" customWidth="1"/>
    <col min="7697" max="7698" width="10.5703125" style="31"/>
    <col min="7699" max="7699" width="11.140625" style="31" customWidth="1"/>
    <col min="7700" max="7929" width="10.5703125" style="31"/>
    <col min="7930" max="7937" width="0" style="31" hidden="1" customWidth="1"/>
    <col min="7938" max="7938" width="3.7109375" style="31" customWidth="1"/>
    <col min="7939" max="7939" width="3.85546875" style="31" customWidth="1"/>
    <col min="7940" max="7940" width="3.7109375" style="31" customWidth="1"/>
    <col min="7941" max="7941" width="12.7109375" style="31" customWidth="1"/>
    <col min="7942" max="7942" width="52.7109375" style="31" customWidth="1"/>
    <col min="7943" max="7946" width="0" style="31" hidden="1" customWidth="1"/>
    <col min="7947" max="7947" width="12.28515625" style="31" customWidth="1"/>
    <col min="7948" max="7948" width="6.42578125" style="31" customWidth="1"/>
    <col min="7949" max="7949" width="12.28515625" style="31" customWidth="1"/>
    <col min="7950" max="7950" width="0" style="31" hidden="1" customWidth="1"/>
    <col min="7951" max="7951" width="3.7109375" style="31" customWidth="1"/>
    <col min="7952" max="7952" width="11.140625" style="31" bestFit="1" customWidth="1"/>
    <col min="7953" max="7954" width="10.5703125" style="31"/>
    <col min="7955" max="7955" width="11.140625" style="31" customWidth="1"/>
    <col min="7956" max="8185" width="10.5703125" style="31"/>
    <col min="8186" max="8193" width="0" style="31" hidden="1" customWidth="1"/>
    <col min="8194" max="8194" width="3.7109375" style="31" customWidth="1"/>
    <col min="8195" max="8195" width="3.85546875" style="31" customWidth="1"/>
    <col min="8196" max="8196" width="3.7109375" style="31" customWidth="1"/>
    <col min="8197" max="8197" width="12.7109375" style="31" customWidth="1"/>
    <col min="8198" max="8198" width="52.7109375" style="31" customWidth="1"/>
    <col min="8199" max="8202" width="0" style="31" hidden="1" customWidth="1"/>
    <col min="8203" max="8203" width="12.28515625" style="31" customWidth="1"/>
    <col min="8204" max="8204" width="6.42578125" style="31" customWidth="1"/>
    <col min="8205" max="8205" width="12.28515625" style="31" customWidth="1"/>
    <col min="8206" max="8206" width="0" style="31" hidden="1" customWidth="1"/>
    <col min="8207" max="8207" width="3.7109375" style="31" customWidth="1"/>
    <col min="8208" max="8208" width="11.140625" style="31" bestFit="1" customWidth="1"/>
    <col min="8209" max="8210" width="10.5703125" style="31"/>
    <col min="8211" max="8211" width="11.140625" style="31" customWidth="1"/>
    <col min="8212" max="8441" width="10.5703125" style="31"/>
    <col min="8442" max="8449" width="0" style="31" hidden="1" customWidth="1"/>
    <col min="8450" max="8450" width="3.7109375" style="31" customWidth="1"/>
    <col min="8451" max="8451" width="3.85546875" style="31" customWidth="1"/>
    <col min="8452" max="8452" width="3.7109375" style="31" customWidth="1"/>
    <col min="8453" max="8453" width="12.7109375" style="31" customWidth="1"/>
    <col min="8454" max="8454" width="52.7109375" style="31" customWidth="1"/>
    <col min="8455" max="8458" width="0" style="31" hidden="1" customWidth="1"/>
    <col min="8459" max="8459" width="12.28515625" style="31" customWidth="1"/>
    <col min="8460" max="8460" width="6.42578125" style="31" customWidth="1"/>
    <col min="8461" max="8461" width="12.28515625" style="31" customWidth="1"/>
    <col min="8462" max="8462" width="0" style="31" hidden="1" customWidth="1"/>
    <col min="8463" max="8463" width="3.7109375" style="31" customWidth="1"/>
    <col min="8464" max="8464" width="11.140625" style="31" bestFit="1" customWidth="1"/>
    <col min="8465" max="8466" width="10.5703125" style="31"/>
    <col min="8467" max="8467" width="11.140625" style="31" customWidth="1"/>
    <col min="8468" max="8697" width="10.5703125" style="31"/>
    <col min="8698" max="8705" width="0" style="31" hidden="1" customWidth="1"/>
    <col min="8706" max="8706" width="3.7109375" style="31" customWidth="1"/>
    <col min="8707" max="8707" width="3.85546875" style="31" customWidth="1"/>
    <col min="8708" max="8708" width="3.7109375" style="31" customWidth="1"/>
    <col min="8709" max="8709" width="12.7109375" style="31" customWidth="1"/>
    <col min="8710" max="8710" width="52.7109375" style="31" customWidth="1"/>
    <col min="8711" max="8714" width="0" style="31" hidden="1" customWidth="1"/>
    <col min="8715" max="8715" width="12.28515625" style="31" customWidth="1"/>
    <col min="8716" max="8716" width="6.42578125" style="31" customWidth="1"/>
    <col min="8717" max="8717" width="12.28515625" style="31" customWidth="1"/>
    <col min="8718" max="8718" width="0" style="31" hidden="1" customWidth="1"/>
    <col min="8719" max="8719" width="3.7109375" style="31" customWidth="1"/>
    <col min="8720" max="8720" width="11.140625" style="31" bestFit="1" customWidth="1"/>
    <col min="8721" max="8722" width="10.5703125" style="31"/>
    <col min="8723" max="8723" width="11.140625" style="31" customWidth="1"/>
    <col min="8724" max="8953" width="10.5703125" style="31"/>
    <col min="8954" max="8961" width="0" style="31" hidden="1" customWidth="1"/>
    <col min="8962" max="8962" width="3.7109375" style="31" customWidth="1"/>
    <col min="8963" max="8963" width="3.85546875" style="31" customWidth="1"/>
    <col min="8964" max="8964" width="3.7109375" style="31" customWidth="1"/>
    <col min="8965" max="8965" width="12.7109375" style="31" customWidth="1"/>
    <col min="8966" max="8966" width="52.7109375" style="31" customWidth="1"/>
    <col min="8967" max="8970" width="0" style="31" hidden="1" customWidth="1"/>
    <col min="8971" max="8971" width="12.28515625" style="31" customWidth="1"/>
    <col min="8972" max="8972" width="6.42578125" style="31" customWidth="1"/>
    <col min="8973" max="8973" width="12.28515625" style="31" customWidth="1"/>
    <col min="8974" max="8974" width="0" style="31" hidden="1" customWidth="1"/>
    <col min="8975" max="8975" width="3.7109375" style="31" customWidth="1"/>
    <col min="8976" max="8976" width="11.140625" style="31" bestFit="1" customWidth="1"/>
    <col min="8977" max="8978" width="10.5703125" style="31"/>
    <col min="8979" max="8979" width="11.140625" style="31" customWidth="1"/>
    <col min="8980" max="9209" width="10.5703125" style="31"/>
    <col min="9210" max="9217" width="0" style="31" hidden="1" customWidth="1"/>
    <col min="9218" max="9218" width="3.7109375" style="31" customWidth="1"/>
    <col min="9219" max="9219" width="3.85546875" style="31" customWidth="1"/>
    <col min="9220" max="9220" width="3.7109375" style="31" customWidth="1"/>
    <col min="9221" max="9221" width="12.7109375" style="31" customWidth="1"/>
    <col min="9222" max="9222" width="52.7109375" style="31" customWidth="1"/>
    <col min="9223" max="9226" width="0" style="31" hidden="1" customWidth="1"/>
    <col min="9227" max="9227" width="12.28515625" style="31" customWidth="1"/>
    <col min="9228" max="9228" width="6.42578125" style="31" customWidth="1"/>
    <col min="9229" max="9229" width="12.28515625" style="31" customWidth="1"/>
    <col min="9230" max="9230" width="0" style="31" hidden="1" customWidth="1"/>
    <col min="9231" max="9231" width="3.7109375" style="31" customWidth="1"/>
    <col min="9232" max="9232" width="11.140625" style="31" bestFit="1" customWidth="1"/>
    <col min="9233" max="9234" width="10.5703125" style="31"/>
    <col min="9235" max="9235" width="11.140625" style="31" customWidth="1"/>
    <col min="9236" max="9465" width="10.5703125" style="31"/>
    <col min="9466" max="9473" width="0" style="31" hidden="1" customWidth="1"/>
    <col min="9474" max="9474" width="3.7109375" style="31" customWidth="1"/>
    <col min="9475" max="9475" width="3.85546875" style="31" customWidth="1"/>
    <col min="9476" max="9476" width="3.7109375" style="31" customWidth="1"/>
    <col min="9477" max="9477" width="12.7109375" style="31" customWidth="1"/>
    <col min="9478" max="9478" width="52.7109375" style="31" customWidth="1"/>
    <col min="9479" max="9482" width="0" style="31" hidden="1" customWidth="1"/>
    <col min="9483" max="9483" width="12.28515625" style="31" customWidth="1"/>
    <col min="9484" max="9484" width="6.42578125" style="31" customWidth="1"/>
    <col min="9485" max="9485" width="12.28515625" style="31" customWidth="1"/>
    <col min="9486" max="9486" width="0" style="31" hidden="1" customWidth="1"/>
    <col min="9487" max="9487" width="3.7109375" style="31" customWidth="1"/>
    <col min="9488" max="9488" width="11.140625" style="31" bestFit="1" customWidth="1"/>
    <col min="9489" max="9490" width="10.5703125" style="31"/>
    <col min="9491" max="9491" width="11.140625" style="31" customWidth="1"/>
    <col min="9492" max="9721" width="10.5703125" style="31"/>
    <col min="9722" max="9729" width="0" style="31" hidden="1" customWidth="1"/>
    <col min="9730" max="9730" width="3.7109375" style="31" customWidth="1"/>
    <col min="9731" max="9731" width="3.85546875" style="31" customWidth="1"/>
    <col min="9732" max="9732" width="3.7109375" style="31" customWidth="1"/>
    <col min="9733" max="9733" width="12.7109375" style="31" customWidth="1"/>
    <col min="9734" max="9734" width="52.7109375" style="31" customWidth="1"/>
    <col min="9735" max="9738" width="0" style="31" hidden="1" customWidth="1"/>
    <col min="9739" max="9739" width="12.28515625" style="31" customWidth="1"/>
    <col min="9740" max="9740" width="6.42578125" style="31" customWidth="1"/>
    <col min="9741" max="9741" width="12.28515625" style="31" customWidth="1"/>
    <col min="9742" max="9742" width="0" style="31" hidden="1" customWidth="1"/>
    <col min="9743" max="9743" width="3.7109375" style="31" customWidth="1"/>
    <col min="9744" max="9744" width="11.140625" style="31" bestFit="1" customWidth="1"/>
    <col min="9745" max="9746" width="10.5703125" style="31"/>
    <col min="9747" max="9747" width="11.140625" style="31" customWidth="1"/>
    <col min="9748" max="9977" width="10.5703125" style="31"/>
    <col min="9978" max="9985" width="0" style="31" hidden="1" customWidth="1"/>
    <col min="9986" max="9986" width="3.7109375" style="31" customWidth="1"/>
    <col min="9987" max="9987" width="3.85546875" style="31" customWidth="1"/>
    <col min="9988" max="9988" width="3.7109375" style="31" customWidth="1"/>
    <col min="9989" max="9989" width="12.7109375" style="31" customWidth="1"/>
    <col min="9990" max="9990" width="52.7109375" style="31" customWidth="1"/>
    <col min="9991" max="9994" width="0" style="31" hidden="1" customWidth="1"/>
    <col min="9995" max="9995" width="12.28515625" style="31" customWidth="1"/>
    <col min="9996" max="9996" width="6.42578125" style="31" customWidth="1"/>
    <col min="9997" max="9997" width="12.28515625" style="31" customWidth="1"/>
    <col min="9998" max="9998" width="0" style="31" hidden="1" customWidth="1"/>
    <col min="9999" max="9999" width="3.7109375" style="31" customWidth="1"/>
    <col min="10000" max="10000" width="11.140625" style="31" bestFit="1" customWidth="1"/>
    <col min="10001" max="10002" width="10.5703125" style="31"/>
    <col min="10003" max="10003" width="11.140625" style="31" customWidth="1"/>
    <col min="10004" max="10233" width="10.5703125" style="31"/>
    <col min="10234" max="10241" width="0" style="31" hidden="1" customWidth="1"/>
    <col min="10242" max="10242" width="3.7109375" style="31" customWidth="1"/>
    <col min="10243" max="10243" width="3.85546875" style="31" customWidth="1"/>
    <col min="10244" max="10244" width="3.7109375" style="31" customWidth="1"/>
    <col min="10245" max="10245" width="12.7109375" style="31" customWidth="1"/>
    <col min="10246" max="10246" width="52.7109375" style="31" customWidth="1"/>
    <col min="10247" max="10250" width="0" style="31" hidden="1" customWidth="1"/>
    <col min="10251" max="10251" width="12.28515625" style="31" customWidth="1"/>
    <col min="10252" max="10252" width="6.42578125" style="31" customWidth="1"/>
    <col min="10253" max="10253" width="12.28515625" style="31" customWidth="1"/>
    <col min="10254" max="10254" width="0" style="31" hidden="1" customWidth="1"/>
    <col min="10255" max="10255" width="3.7109375" style="31" customWidth="1"/>
    <col min="10256" max="10256" width="11.140625" style="31" bestFit="1" customWidth="1"/>
    <col min="10257" max="10258" width="10.5703125" style="31"/>
    <col min="10259" max="10259" width="11.140625" style="31" customWidth="1"/>
    <col min="10260" max="10489" width="10.5703125" style="31"/>
    <col min="10490" max="10497" width="0" style="31" hidden="1" customWidth="1"/>
    <col min="10498" max="10498" width="3.7109375" style="31" customWidth="1"/>
    <col min="10499" max="10499" width="3.85546875" style="31" customWidth="1"/>
    <col min="10500" max="10500" width="3.7109375" style="31" customWidth="1"/>
    <col min="10501" max="10501" width="12.7109375" style="31" customWidth="1"/>
    <col min="10502" max="10502" width="52.7109375" style="31" customWidth="1"/>
    <col min="10503" max="10506" width="0" style="31" hidden="1" customWidth="1"/>
    <col min="10507" max="10507" width="12.28515625" style="31" customWidth="1"/>
    <col min="10508" max="10508" width="6.42578125" style="31" customWidth="1"/>
    <col min="10509" max="10509" width="12.28515625" style="31" customWidth="1"/>
    <col min="10510" max="10510" width="0" style="31" hidden="1" customWidth="1"/>
    <col min="10511" max="10511" width="3.7109375" style="31" customWidth="1"/>
    <col min="10512" max="10512" width="11.140625" style="31" bestFit="1" customWidth="1"/>
    <col min="10513" max="10514" width="10.5703125" style="31"/>
    <col min="10515" max="10515" width="11.140625" style="31" customWidth="1"/>
    <col min="10516" max="10745" width="10.5703125" style="31"/>
    <col min="10746" max="10753" width="0" style="31" hidden="1" customWidth="1"/>
    <col min="10754" max="10754" width="3.7109375" style="31" customWidth="1"/>
    <col min="10755" max="10755" width="3.85546875" style="31" customWidth="1"/>
    <col min="10756" max="10756" width="3.7109375" style="31" customWidth="1"/>
    <col min="10757" max="10757" width="12.7109375" style="31" customWidth="1"/>
    <col min="10758" max="10758" width="52.7109375" style="31" customWidth="1"/>
    <col min="10759" max="10762" width="0" style="31" hidden="1" customWidth="1"/>
    <col min="10763" max="10763" width="12.28515625" style="31" customWidth="1"/>
    <col min="10764" max="10764" width="6.42578125" style="31" customWidth="1"/>
    <col min="10765" max="10765" width="12.28515625" style="31" customWidth="1"/>
    <col min="10766" max="10766" width="0" style="31" hidden="1" customWidth="1"/>
    <col min="10767" max="10767" width="3.7109375" style="31" customWidth="1"/>
    <col min="10768" max="10768" width="11.140625" style="31" bestFit="1" customWidth="1"/>
    <col min="10769" max="10770" width="10.5703125" style="31"/>
    <col min="10771" max="10771" width="11.140625" style="31" customWidth="1"/>
    <col min="10772" max="11001" width="10.5703125" style="31"/>
    <col min="11002" max="11009" width="0" style="31" hidden="1" customWidth="1"/>
    <col min="11010" max="11010" width="3.7109375" style="31" customWidth="1"/>
    <col min="11011" max="11011" width="3.85546875" style="31" customWidth="1"/>
    <col min="11012" max="11012" width="3.7109375" style="31" customWidth="1"/>
    <col min="11013" max="11013" width="12.7109375" style="31" customWidth="1"/>
    <col min="11014" max="11014" width="52.7109375" style="31" customWidth="1"/>
    <col min="11015" max="11018" width="0" style="31" hidden="1" customWidth="1"/>
    <col min="11019" max="11019" width="12.28515625" style="31" customWidth="1"/>
    <col min="11020" max="11020" width="6.42578125" style="31" customWidth="1"/>
    <col min="11021" max="11021" width="12.28515625" style="31" customWidth="1"/>
    <col min="11022" max="11022" width="0" style="31" hidden="1" customWidth="1"/>
    <col min="11023" max="11023" width="3.7109375" style="31" customWidth="1"/>
    <col min="11024" max="11024" width="11.140625" style="31" bestFit="1" customWidth="1"/>
    <col min="11025" max="11026" width="10.5703125" style="31"/>
    <col min="11027" max="11027" width="11.140625" style="31" customWidth="1"/>
    <col min="11028" max="11257" width="10.5703125" style="31"/>
    <col min="11258" max="11265" width="0" style="31" hidden="1" customWidth="1"/>
    <col min="11266" max="11266" width="3.7109375" style="31" customWidth="1"/>
    <col min="11267" max="11267" width="3.85546875" style="31" customWidth="1"/>
    <col min="11268" max="11268" width="3.7109375" style="31" customWidth="1"/>
    <col min="11269" max="11269" width="12.7109375" style="31" customWidth="1"/>
    <col min="11270" max="11270" width="52.7109375" style="31" customWidth="1"/>
    <col min="11271" max="11274" width="0" style="31" hidden="1" customWidth="1"/>
    <col min="11275" max="11275" width="12.28515625" style="31" customWidth="1"/>
    <col min="11276" max="11276" width="6.42578125" style="31" customWidth="1"/>
    <col min="11277" max="11277" width="12.28515625" style="31" customWidth="1"/>
    <col min="11278" max="11278" width="0" style="31" hidden="1" customWidth="1"/>
    <col min="11279" max="11279" width="3.7109375" style="31" customWidth="1"/>
    <col min="11280" max="11280" width="11.140625" style="31" bestFit="1" customWidth="1"/>
    <col min="11281" max="11282" width="10.5703125" style="31"/>
    <col min="11283" max="11283" width="11.140625" style="31" customWidth="1"/>
    <col min="11284" max="11513" width="10.5703125" style="31"/>
    <col min="11514" max="11521" width="0" style="31" hidden="1" customWidth="1"/>
    <col min="11522" max="11522" width="3.7109375" style="31" customWidth="1"/>
    <col min="11523" max="11523" width="3.85546875" style="31" customWidth="1"/>
    <col min="11524" max="11524" width="3.7109375" style="31" customWidth="1"/>
    <col min="11525" max="11525" width="12.7109375" style="31" customWidth="1"/>
    <col min="11526" max="11526" width="52.7109375" style="31" customWidth="1"/>
    <col min="11527" max="11530" width="0" style="31" hidden="1" customWidth="1"/>
    <col min="11531" max="11531" width="12.28515625" style="31" customWidth="1"/>
    <col min="11532" max="11532" width="6.42578125" style="31" customWidth="1"/>
    <col min="11533" max="11533" width="12.28515625" style="31" customWidth="1"/>
    <col min="11534" max="11534" width="0" style="31" hidden="1" customWidth="1"/>
    <col min="11535" max="11535" width="3.7109375" style="31" customWidth="1"/>
    <col min="11536" max="11536" width="11.140625" style="31" bestFit="1" customWidth="1"/>
    <col min="11537" max="11538" width="10.5703125" style="31"/>
    <col min="11539" max="11539" width="11.140625" style="31" customWidth="1"/>
    <col min="11540" max="11769" width="10.5703125" style="31"/>
    <col min="11770" max="11777" width="0" style="31" hidden="1" customWidth="1"/>
    <col min="11778" max="11778" width="3.7109375" style="31" customWidth="1"/>
    <col min="11779" max="11779" width="3.85546875" style="31" customWidth="1"/>
    <col min="11780" max="11780" width="3.7109375" style="31" customWidth="1"/>
    <col min="11781" max="11781" width="12.7109375" style="31" customWidth="1"/>
    <col min="11782" max="11782" width="52.7109375" style="31" customWidth="1"/>
    <col min="11783" max="11786" width="0" style="31" hidden="1" customWidth="1"/>
    <col min="11787" max="11787" width="12.28515625" style="31" customWidth="1"/>
    <col min="11788" max="11788" width="6.42578125" style="31" customWidth="1"/>
    <col min="11789" max="11789" width="12.28515625" style="31" customWidth="1"/>
    <col min="11790" max="11790" width="0" style="31" hidden="1" customWidth="1"/>
    <col min="11791" max="11791" width="3.7109375" style="31" customWidth="1"/>
    <col min="11792" max="11792" width="11.140625" style="31" bestFit="1" customWidth="1"/>
    <col min="11793" max="11794" width="10.5703125" style="31"/>
    <col min="11795" max="11795" width="11.140625" style="31" customWidth="1"/>
    <col min="11796" max="12025" width="10.5703125" style="31"/>
    <col min="12026" max="12033" width="0" style="31" hidden="1" customWidth="1"/>
    <col min="12034" max="12034" width="3.7109375" style="31" customWidth="1"/>
    <col min="12035" max="12035" width="3.85546875" style="31" customWidth="1"/>
    <col min="12036" max="12036" width="3.7109375" style="31" customWidth="1"/>
    <col min="12037" max="12037" width="12.7109375" style="31" customWidth="1"/>
    <col min="12038" max="12038" width="52.7109375" style="31" customWidth="1"/>
    <col min="12039" max="12042" width="0" style="31" hidden="1" customWidth="1"/>
    <col min="12043" max="12043" width="12.28515625" style="31" customWidth="1"/>
    <col min="12044" max="12044" width="6.42578125" style="31" customWidth="1"/>
    <col min="12045" max="12045" width="12.28515625" style="31" customWidth="1"/>
    <col min="12046" max="12046" width="0" style="31" hidden="1" customWidth="1"/>
    <col min="12047" max="12047" width="3.7109375" style="31" customWidth="1"/>
    <col min="12048" max="12048" width="11.140625" style="31" bestFit="1" customWidth="1"/>
    <col min="12049" max="12050" width="10.5703125" style="31"/>
    <col min="12051" max="12051" width="11.140625" style="31" customWidth="1"/>
    <col min="12052" max="12281" width="10.5703125" style="31"/>
    <col min="12282" max="12289" width="0" style="31" hidden="1" customWidth="1"/>
    <col min="12290" max="12290" width="3.7109375" style="31" customWidth="1"/>
    <col min="12291" max="12291" width="3.85546875" style="31" customWidth="1"/>
    <col min="12292" max="12292" width="3.7109375" style="31" customWidth="1"/>
    <col min="12293" max="12293" width="12.7109375" style="31" customWidth="1"/>
    <col min="12294" max="12294" width="52.7109375" style="31" customWidth="1"/>
    <col min="12295" max="12298" width="0" style="31" hidden="1" customWidth="1"/>
    <col min="12299" max="12299" width="12.28515625" style="31" customWidth="1"/>
    <col min="12300" max="12300" width="6.42578125" style="31" customWidth="1"/>
    <col min="12301" max="12301" width="12.28515625" style="31" customWidth="1"/>
    <col min="12302" max="12302" width="0" style="31" hidden="1" customWidth="1"/>
    <col min="12303" max="12303" width="3.7109375" style="31" customWidth="1"/>
    <col min="12304" max="12304" width="11.140625" style="31" bestFit="1" customWidth="1"/>
    <col min="12305" max="12306" width="10.5703125" style="31"/>
    <col min="12307" max="12307" width="11.140625" style="31" customWidth="1"/>
    <col min="12308" max="12537" width="10.5703125" style="31"/>
    <col min="12538" max="12545" width="0" style="31" hidden="1" customWidth="1"/>
    <col min="12546" max="12546" width="3.7109375" style="31" customWidth="1"/>
    <col min="12547" max="12547" width="3.85546875" style="31" customWidth="1"/>
    <col min="12548" max="12548" width="3.7109375" style="31" customWidth="1"/>
    <col min="12549" max="12549" width="12.7109375" style="31" customWidth="1"/>
    <col min="12550" max="12550" width="52.7109375" style="31" customWidth="1"/>
    <col min="12551" max="12554" width="0" style="31" hidden="1" customWidth="1"/>
    <col min="12555" max="12555" width="12.28515625" style="31" customWidth="1"/>
    <col min="12556" max="12556" width="6.42578125" style="31" customWidth="1"/>
    <col min="12557" max="12557" width="12.28515625" style="31" customWidth="1"/>
    <col min="12558" max="12558" width="0" style="31" hidden="1" customWidth="1"/>
    <col min="12559" max="12559" width="3.7109375" style="31" customWidth="1"/>
    <col min="12560" max="12560" width="11.140625" style="31" bestFit="1" customWidth="1"/>
    <col min="12561" max="12562" width="10.5703125" style="31"/>
    <col min="12563" max="12563" width="11.140625" style="31" customWidth="1"/>
    <col min="12564" max="12793" width="10.5703125" style="31"/>
    <col min="12794" max="12801" width="0" style="31" hidden="1" customWidth="1"/>
    <col min="12802" max="12802" width="3.7109375" style="31" customWidth="1"/>
    <col min="12803" max="12803" width="3.85546875" style="31" customWidth="1"/>
    <col min="12804" max="12804" width="3.7109375" style="31" customWidth="1"/>
    <col min="12805" max="12805" width="12.7109375" style="31" customWidth="1"/>
    <col min="12806" max="12806" width="52.7109375" style="31" customWidth="1"/>
    <col min="12807" max="12810" width="0" style="31" hidden="1" customWidth="1"/>
    <col min="12811" max="12811" width="12.28515625" style="31" customWidth="1"/>
    <col min="12812" max="12812" width="6.42578125" style="31" customWidth="1"/>
    <col min="12813" max="12813" width="12.28515625" style="31" customWidth="1"/>
    <col min="12814" max="12814" width="0" style="31" hidden="1" customWidth="1"/>
    <col min="12815" max="12815" width="3.7109375" style="31" customWidth="1"/>
    <col min="12816" max="12816" width="11.140625" style="31" bestFit="1" customWidth="1"/>
    <col min="12817" max="12818" width="10.5703125" style="31"/>
    <col min="12819" max="12819" width="11.140625" style="31" customWidth="1"/>
    <col min="12820" max="13049" width="10.5703125" style="31"/>
    <col min="13050" max="13057" width="0" style="31" hidden="1" customWidth="1"/>
    <col min="13058" max="13058" width="3.7109375" style="31" customWidth="1"/>
    <col min="13059" max="13059" width="3.85546875" style="31" customWidth="1"/>
    <col min="13060" max="13060" width="3.7109375" style="31" customWidth="1"/>
    <col min="13061" max="13061" width="12.7109375" style="31" customWidth="1"/>
    <col min="13062" max="13062" width="52.7109375" style="31" customWidth="1"/>
    <col min="13063" max="13066" width="0" style="31" hidden="1" customWidth="1"/>
    <col min="13067" max="13067" width="12.28515625" style="31" customWidth="1"/>
    <col min="13068" max="13068" width="6.42578125" style="31" customWidth="1"/>
    <col min="13069" max="13069" width="12.28515625" style="31" customWidth="1"/>
    <col min="13070" max="13070" width="0" style="31" hidden="1" customWidth="1"/>
    <col min="13071" max="13071" width="3.7109375" style="31" customWidth="1"/>
    <col min="13072" max="13072" width="11.140625" style="31" bestFit="1" customWidth="1"/>
    <col min="13073" max="13074" width="10.5703125" style="31"/>
    <col min="13075" max="13075" width="11.140625" style="31" customWidth="1"/>
    <col min="13076" max="13305" width="10.5703125" style="31"/>
    <col min="13306" max="13313" width="0" style="31" hidden="1" customWidth="1"/>
    <col min="13314" max="13314" width="3.7109375" style="31" customWidth="1"/>
    <col min="13315" max="13315" width="3.85546875" style="31" customWidth="1"/>
    <col min="13316" max="13316" width="3.7109375" style="31" customWidth="1"/>
    <col min="13317" max="13317" width="12.7109375" style="31" customWidth="1"/>
    <col min="13318" max="13318" width="52.7109375" style="31" customWidth="1"/>
    <col min="13319" max="13322" width="0" style="31" hidden="1" customWidth="1"/>
    <col min="13323" max="13323" width="12.28515625" style="31" customWidth="1"/>
    <col min="13324" max="13324" width="6.42578125" style="31" customWidth="1"/>
    <col min="13325" max="13325" width="12.28515625" style="31" customWidth="1"/>
    <col min="13326" max="13326" width="0" style="31" hidden="1" customWidth="1"/>
    <col min="13327" max="13327" width="3.7109375" style="31" customWidth="1"/>
    <col min="13328" max="13328" width="11.140625" style="31" bestFit="1" customWidth="1"/>
    <col min="13329" max="13330" width="10.5703125" style="31"/>
    <col min="13331" max="13331" width="11.140625" style="31" customWidth="1"/>
    <col min="13332" max="13561" width="10.5703125" style="31"/>
    <col min="13562" max="13569" width="0" style="31" hidden="1" customWidth="1"/>
    <col min="13570" max="13570" width="3.7109375" style="31" customWidth="1"/>
    <col min="13571" max="13571" width="3.85546875" style="31" customWidth="1"/>
    <col min="13572" max="13572" width="3.7109375" style="31" customWidth="1"/>
    <col min="13573" max="13573" width="12.7109375" style="31" customWidth="1"/>
    <col min="13574" max="13574" width="52.7109375" style="31" customWidth="1"/>
    <col min="13575" max="13578" width="0" style="31" hidden="1" customWidth="1"/>
    <col min="13579" max="13579" width="12.28515625" style="31" customWidth="1"/>
    <col min="13580" max="13580" width="6.42578125" style="31" customWidth="1"/>
    <col min="13581" max="13581" width="12.28515625" style="31" customWidth="1"/>
    <col min="13582" max="13582" width="0" style="31" hidden="1" customWidth="1"/>
    <col min="13583" max="13583" width="3.7109375" style="31" customWidth="1"/>
    <col min="13584" max="13584" width="11.140625" style="31" bestFit="1" customWidth="1"/>
    <col min="13585" max="13586" width="10.5703125" style="31"/>
    <col min="13587" max="13587" width="11.140625" style="31" customWidth="1"/>
    <col min="13588" max="13817" width="10.5703125" style="31"/>
    <col min="13818" max="13825" width="0" style="31" hidden="1" customWidth="1"/>
    <col min="13826" max="13826" width="3.7109375" style="31" customWidth="1"/>
    <col min="13827" max="13827" width="3.85546875" style="31" customWidth="1"/>
    <col min="13828" max="13828" width="3.7109375" style="31" customWidth="1"/>
    <col min="13829" max="13829" width="12.7109375" style="31" customWidth="1"/>
    <col min="13830" max="13830" width="52.7109375" style="31" customWidth="1"/>
    <col min="13831" max="13834" width="0" style="31" hidden="1" customWidth="1"/>
    <col min="13835" max="13835" width="12.28515625" style="31" customWidth="1"/>
    <col min="13836" max="13836" width="6.42578125" style="31" customWidth="1"/>
    <col min="13837" max="13837" width="12.28515625" style="31" customWidth="1"/>
    <col min="13838" max="13838" width="0" style="31" hidden="1" customWidth="1"/>
    <col min="13839" max="13839" width="3.7109375" style="31" customWidth="1"/>
    <col min="13840" max="13840" width="11.140625" style="31" bestFit="1" customWidth="1"/>
    <col min="13841" max="13842" width="10.5703125" style="31"/>
    <col min="13843" max="13843" width="11.140625" style="31" customWidth="1"/>
    <col min="13844" max="14073" width="10.5703125" style="31"/>
    <col min="14074" max="14081" width="0" style="31" hidden="1" customWidth="1"/>
    <col min="14082" max="14082" width="3.7109375" style="31" customWidth="1"/>
    <col min="14083" max="14083" width="3.85546875" style="31" customWidth="1"/>
    <col min="14084" max="14084" width="3.7109375" style="31" customWidth="1"/>
    <col min="14085" max="14085" width="12.7109375" style="31" customWidth="1"/>
    <col min="14086" max="14086" width="52.7109375" style="31" customWidth="1"/>
    <col min="14087" max="14090" width="0" style="31" hidden="1" customWidth="1"/>
    <col min="14091" max="14091" width="12.28515625" style="31" customWidth="1"/>
    <col min="14092" max="14092" width="6.42578125" style="31" customWidth="1"/>
    <col min="14093" max="14093" width="12.28515625" style="31" customWidth="1"/>
    <col min="14094" max="14094" width="0" style="31" hidden="1" customWidth="1"/>
    <col min="14095" max="14095" width="3.7109375" style="31" customWidth="1"/>
    <col min="14096" max="14096" width="11.140625" style="31" bestFit="1" customWidth="1"/>
    <col min="14097" max="14098" width="10.5703125" style="31"/>
    <col min="14099" max="14099" width="11.140625" style="31" customWidth="1"/>
    <col min="14100" max="14329" width="10.5703125" style="31"/>
    <col min="14330" max="14337" width="0" style="31" hidden="1" customWidth="1"/>
    <col min="14338" max="14338" width="3.7109375" style="31" customWidth="1"/>
    <col min="14339" max="14339" width="3.85546875" style="31" customWidth="1"/>
    <col min="14340" max="14340" width="3.7109375" style="31" customWidth="1"/>
    <col min="14341" max="14341" width="12.7109375" style="31" customWidth="1"/>
    <col min="14342" max="14342" width="52.7109375" style="31" customWidth="1"/>
    <col min="14343" max="14346" width="0" style="31" hidden="1" customWidth="1"/>
    <col min="14347" max="14347" width="12.28515625" style="31" customWidth="1"/>
    <col min="14348" max="14348" width="6.42578125" style="31" customWidth="1"/>
    <col min="14349" max="14349" width="12.28515625" style="31" customWidth="1"/>
    <col min="14350" max="14350" width="0" style="31" hidden="1" customWidth="1"/>
    <col min="14351" max="14351" width="3.7109375" style="31" customWidth="1"/>
    <col min="14352" max="14352" width="11.140625" style="31" bestFit="1" customWidth="1"/>
    <col min="14353" max="14354" width="10.5703125" style="31"/>
    <col min="14355" max="14355" width="11.140625" style="31" customWidth="1"/>
    <col min="14356" max="14585" width="10.5703125" style="31"/>
    <col min="14586" max="14593" width="0" style="31" hidden="1" customWidth="1"/>
    <col min="14594" max="14594" width="3.7109375" style="31" customWidth="1"/>
    <col min="14595" max="14595" width="3.85546875" style="31" customWidth="1"/>
    <col min="14596" max="14596" width="3.7109375" style="31" customWidth="1"/>
    <col min="14597" max="14597" width="12.7109375" style="31" customWidth="1"/>
    <col min="14598" max="14598" width="52.7109375" style="31" customWidth="1"/>
    <col min="14599" max="14602" width="0" style="31" hidden="1" customWidth="1"/>
    <col min="14603" max="14603" width="12.28515625" style="31" customWidth="1"/>
    <col min="14604" max="14604" width="6.42578125" style="31" customWidth="1"/>
    <col min="14605" max="14605" width="12.28515625" style="31" customWidth="1"/>
    <col min="14606" max="14606" width="0" style="31" hidden="1" customWidth="1"/>
    <col min="14607" max="14607" width="3.7109375" style="31" customWidth="1"/>
    <col min="14608" max="14608" width="11.140625" style="31" bestFit="1" customWidth="1"/>
    <col min="14609" max="14610" width="10.5703125" style="31"/>
    <col min="14611" max="14611" width="11.140625" style="31" customWidth="1"/>
    <col min="14612" max="14841" width="10.5703125" style="31"/>
    <col min="14842" max="14849" width="0" style="31" hidden="1" customWidth="1"/>
    <col min="14850" max="14850" width="3.7109375" style="31" customWidth="1"/>
    <col min="14851" max="14851" width="3.85546875" style="31" customWidth="1"/>
    <col min="14852" max="14852" width="3.7109375" style="31" customWidth="1"/>
    <col min="14853" max="14853" width="12.7109375" style="31" customWidth="1"/>
    <col min="14854" max="14854" width="52.7109375" style="31" customWidth="1"/>
    <col min="14855" max="14858" width="0" style="31" hidden="1" customWidth="1"/>
    <col min="14859" max="14859" width="12.28515625" style="31" customWidth="1"/>
    <col min="14860" max="14860" width="6.42578125" style="31" customWidth="1"/>
    <col min="14861" max="14861" width="12.28515625" style="31" customWidth="1"/>
    <col min="14862" max="14862" width="0" style="31" hidden="1" customWidth="1"/>
    <col min="14863" max="14863" width="3.7109375" style="31" customWidth="1"/>
    <col min="14864" max="14864" width="11.140625" style="31" bestFit="1" customWidth="1"/>
    <col min="14865" max="14866" width="10.5703125" style="31"/>
    <col min="14867" max="14867" width="11.140625" style="31" customWidth="1"/>
    <col min="14868" max="15097" width="10.5703125" style="31"/>
    <col min="15098" max="15105" width="0" style="31" hidden="1" customWidth="1"/>
    <col min="15106" max="15106" width="3.7109375" style="31" customWidth="1"/>
    <col min="15107" max="15107" width="3.85546875" style="31" customWidth="1"/>
    <col min="15108" max="15108" width="3.7109375" style="31" customWidth="1"/>
    <col min="15109" max="15109" width="12.7109375" style="31" customWidth="1"/>
    <col min="15110" max="15110" width="52.7109375" style="31" customWidth="1"/>
    <col min="15111" max="15114" width="0" style="31" hidden="1" customWidth="1"/>
    <col min="15115" max="15115" width="12.28515625" style="31" customWidth="1"/>
    <col min="15116" max="15116" width="6.42578125" style="31" customWidth="1"/>
    <col min="15117" max="15117" width="12.28515625" style="31" customWidth="1"/>
    <col min="15118" max="15118" width="0" style="31" hidden="1" customWidth="1"/>
    <col min="15119" max="15119" width="3.7109375" style="31" customWidth="1"/>
    <col min="15120" max="15120" width="11.140625" style="31" bestFit="1" customWidth="1"/>
    <col min="15121" max="15122" width="10.5703125" style="31"/>
    <col min="15123" max="15123" width="11.140625" style="31" customWidth="1"/>
    <col min="15124" max="15353" width="10.5703125" style="31"/>
    <col min="15354" max="15361" width="0" style="31" hidden="1" customWidth="1"/>
    <col min="15362" max="15362" width="3.7109375" style="31" customWidth="1"/>
    <col min="15363" max="15363" width="3.85546875" style="31" customWidth="1"/>
    <col min="15364" max="15364" width="3.7109375" style="31" customWidth="1"/>
    <col min="15365" max="15365" width="12.7109375" style="31" customWidth="1"/>
    <col min="15366" max="15366" width="52.7109375" style="31" customWidth="1"/>
    <col min="15367" max="15370" width="0" style="31" hidden="1" customWidth="1"/>
    <col min="15371" max="15371" width="12.28515625" style="31" customWidth="1"/>
    <col min="15372" max="15372" width="6.42578125" style="31" customWidth="1"/>
    <col min="15373" max="15373" width="12.28515625" style="31" customWidth="1"/>
    <col min="15374" max="15374" width="0" style="31" hidden="1" customWidth="1"/>
    <col min="15375" max="15375" width="3.7109375" style="31" customWidth="1"/>
    <col min="15376" max="15376" width="11.140625" style="31" bestFit="1" customWidth="1"/>
    <col min="15377" max="15378" width="10.5703125" style="31"/>
    <col min="15379" max="15379" width="11.140625" style="31" customWidth="1"/>
    <col min="15380" max="15609" width="10.5703125" style="31"/>
    <col min="15610" max="15617" width="0" style="31" hidden="1" customWidth="1"/>
    <col min="15618" max="15618" width="3.7109375" style="31" customWidth="1"/>
    <col min="15619" max="15619" width="3.85546875" style="31" customWidth="1"/>
    <col min="15620" max="15620" width="3.7109375" style="31" customWidth="1"/>
    <col min="15621" max="15621" width="12.7109375" style="31" customWidth="1"/>
    <col min="15622" max="15622" width="52.7109375" style="31" customWidth="1"/>
    <col min="15623" max="15626" width="0" style="31" hidden="1" customWidth="1"/>
    <col min="15627" max="15627" width="12.28515625" style="31" customWidth="1"/>
    <col min="15628" max="15628" width="6.42578125" style="31" customWidth="1"/>
    <col min="15629" max="15629" width="12.28515625" style="31" customWidth="1"/>
    <col min="15630" max="15630" width="0" style="31" hidden="1" customWidth="1"/>
    <col min="15631" max="15631" width="3.7109375" style="31" customWidth="1"/>
    <col min="15632" max="15632" width="11.140625" style="31" bestFit="1" customWidth="1"/>
    <col min="15633" max="15634" width="10.5703125" style="31"/>
    <col min="15635" max="15635" width="11.140625" style="31" customWidth="1"/>
    <col min="15636" max="15865" width="10.5703125" style="31"/>
    <col min="15866" max="15873" width="0" style="31" hidden="1" customWidth="1"/>
    <col min="15874" max="15874" width="3.7109375" style="31" customWidth="1"/>
    <col min="15875" max="15875" width="3.85546875" style="31" customWidth="1"/>
    <col min="15876" max="15876" width="3.7109375" style="31" customWidth="1"/>
    <col min="15877" max="15877" width="12.7109375" style="31" customWidth="1"/>
    <col min="15878" max="15878" width="52.7109375" style="31" customWidth="1"/>
    <col min="15879" max="15882" width="0" style="31" hidden="1" customWidth="1"/>
    <col min="15883" max="15883" width="12.28515625" style="31" customWidth="1"/>
    <col min="15884" max="15884" width="6.42578125" style="31" customWidth="1"/>
    <col min="15885" max="15885" width="12.28515625" style="31" customWidth="1"/>
    <col min="15886" max="15886" width="0" style="31" hidden="1" customWidth="1"/>
    <col min="15887" max="15887" width="3.7109375" style="31" customWidth="1"/>
    <col min="15888" max="15888" width="11.140625" style="31" bestFit="1" customWidth="1"/>
    <col min="15889" max="15890" width="10.5703125" style="31"/>
    <col min="15891" max="15891" width="11.140625" style="31" customWidth="1"/>
    <col min="15892" max="16121" width="10.5703125" style="31"/>
    <col min="16122" max="16129" width="0" style="31" hidden="1" customWidth="1"/>
    <col min="16130" max="16130" width="3.7109375" style="31" customWidth="1"/>
    <col min="16131" max="16131" width="3.85546875" style="31" customWidth="1"/>
    <col min="16132" max="16132" width="3.7109375" style="31" customWidth="1"/>
    <col min="16133" max="16133" width="12.7109375" style="31" customWidth="1"/>
    <col min="16134" max="16134" width="52.7109375" style="31" customWidth="1"/>
    <col min="16135" max="16138" width="0" style="31" hidden="1" customWidth="1"/>
    <col min="16139" max="16139" width="12.28515625" style="31" customWidth="1"/>
    <col min="16140" max="16140" width="6.42578125" style="31" customWidth="1"/>
    <col min="16141" max="16141" width="12.28515625" style="31" customWidth="1"/>
    <col min="16142" max="16142" width="0" style="31" hidden="1" customWidth="1"/>
    <col min="16143" max="16143" width="3.7109375" style="31" customWidth="1"/>
    <col min="16144" max="16144" width="11.140625" style="31" bestFit="1" customWidth="1"/>
    <col min="16145" max="16146" width="10.5703125" style="31"/>
    <col min="16147" max="16147" width="11.140625" style="31" customWidth="1"/>
    <col min="16148" max="16384" width="10.5703125" style="31"/>
  </cols>
  <sheetData>
    <row r="1" spans="1:29" hidden="1"/>
    <row r="2" spans="1:29" hidden="1"/>
    <row r="3" spans="1:29" hidden="1"/>
    <row r="4" spans="1:29" ht="3" customHeight="1">
      <c r="J4" s="74"/>
      <c r="K4" s="74"/>
      <c r="L4" s="383"/>
      <c r="M4" s="383"/>
      <c r="N4" s="383"/>
    </row>
    <row r="5" spans="1:29" ht="26.1" customHeight="1">
      <c r="J5" s="74"/>
      <c r="K5" s="74"/>
      <c r="L5" s="698" t="s">
        <v>717</v>
      </c>
      <c r="M5" s="698"/>
      <c r="N5" s="698"/>
      <c r="O5" s="698"/>
      <c r="P5" s="698"/>
      <c r="Q5" s="698"/>
      <c r="R5" s="698"/>
      <c r="S5" s="698"/>
      <c r="T5" s="698"/>
      <c r="U5" s="467"/>
    </row>
    <row r="6" spans="1:29" ht="3" customHeight="1">
      <c r="J6" s="74"/>
      <c r="K6" s="74"/>
      <c r="L6" s="383"/>
      <c r="M6" s="383"/>
      <c r="N6" s="383"/>
      <c r="O6" s="384"/>
      <c r="P6" s="384"/>
      <c r="Q6" s="384"/>
      <c r="R6" s="384"/>
      <c r="S6" s="384"/>
      <c r="T6" s="384"/>
      <c r="U6" s="384"/>
    </row>
    <row r="7" spans="1:29" s="378" customFormat="1" ht="5.25" hidden="1">
      <c r="A7" s="183"/>
      <c r="B7" s="183"/>
      <c r="C7" s="183"/>
      <c r="D7" s="183"/>
      <c r="E7" s="183"/>
      <c r="F7" s="183"/>
      <c r="G7" s="183"/>
      <c r="H7" s="183"/>
      <c r="L7" s="583"/>
      <c r="M7" s="545"/>
      <c r="O7" s="674"/>
      <c r="P7" s="674"/>
      <c r="Q7" s="674"/>
      <c r="R7" s="674"/>
      <c r="S7" s="674"/>
      <c r="T7" s="674"/>
      <c r="U7" s="497"/>
      <c r="V7" s="497"/>
      <c r="X7" s="183"/>
      <c r="Y7" s="183"/>
      <c r="Z7" s="183"/>
      <c r="AA7" s="183"/>
      <c r="AB7" s="183"/>
    </row>
    <row r="8" spans="1:29"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75" t="str">
        <f>IF(datePr_ch="",IF(datePr="","",datePr),datePr_ch)</f>
        <v>21.04.2023</v>
      </c>
      <c r="P8" s="675"/>
      <c r="Q8" s="675"/>
      <c r="R8" s="675"/>
      <c r="S8" s="675"/>
      <c r="T8" s="675"/>
      <c r="U8" s="397"/>
      <c r="V8" s="397"/>
      <c r="W8" s="413"/>
      <c r="X8" s="183"/>
      <c r="Y8" s="183"/>
      <c r="Z8" s="183"/>
      <c r="AA8" s="183"/>
      <c r="AB8" s="183"/>
      <c r="AC8" s="183"/>
    </row>
    <row r="9" spans="1:29"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75" t="str">
        <f>IF(numberPr_ch="",IF(numberPr="","",numberPr),numberPr_ch)</f>
        <v>05.2-1511</v>
      </c>
      <c r="P9" s="675"/>
      <c r="Q9" s="675"/>
      <c r="R9" s="675"/>
      <c r="S9" s="675"/>
      <c r="T9" s="675"/>
      <c r="U9" s="397"/>
      <c r="V9" s="397"/>
      <c r="W9" s="413"/>
      <c r="X9" s="183"/>
      <c r="Y9" s="183"/>
      <c r="Z9" s="183"/>
      <c r="AA9" s="183"/>
      <c r="AB9" s="183"/>
      <c r="AC9" s="183"/>
    </row>
    <row r="10" spans="1:29" s="378" customFormat="1" ht="5.25" hidden="1">
      <c r="A10" s="183"/>
      <c r="B10" s="183"/>
      <c r="C10" s="183"/>
      <c r="D10" s="183"/>
      <c r="E10" s="183"/>
      <c r="F10" s="183"/>
      <c r="G10" s="183"/>
      <c r="H10" s="183"/>
      <c r="L10" s="583"/>
      <c r="M10" s="545"/>
      <c r="O10" s="674"/>
      <c r="P10" s="674"/>
      <c r="Q10" s="674"/>
      <c r="R10" s="674"/>
      <c r="S10" s="674"/>
      <c r="T10" s="674"/>
      <c r="U10" s="497"/>
      <c r="V10" s="497"/>
      <c r="X10" s="183"/>
      <c r="Y10" s="183"/>
      <c r="Z10" s="183"/>
      <c r="AA10" s="183"/>
      <c r="AB10" s="183"/>
    </row>
    <row r="11" spans="1:29" s="138" customFormat="1" ht="11.25" hidden="1">
      <c r="A11" s="183"/>
      <c r="B11" s="183"/>
      <c r="C11" s="183"/>
      <c r="D11" s="183"/>
      <c r="E11" s="183"/>
      <c r="F11" s="183"/>
      <c r="G11" s="183"/>
      <c r="H11" s="183"/>
      <c r="L11" s="699"/>
      <c r="M11" s="699"/>
      <c r="N11" s="388"/>
      <c r="O11" s="397"/>
      <c r="P11" s="397"/>
      <c r="Q11" s="397"/>
      <c r="R11" s="397"/>
      <c r="S11" s="397"/>
      <c r="T11" s="397"/>
      <c r="U11" s="400" t="s">
        <v>371</v>
      </c>
      <c r="X11" s="183"/>
      <c r="Y11" s="183"/>
      <c r="Z11" s="183"/>
      <c r="AA11" s="183"/>
      <c r="AB11" s="183"/>
      <c r="AC11" s="183"/>
    </row>
    <row r="12" spans="1:29">
      <c r="J12" s="74"/>
      <c r="K12" s="74"/>
      <c r="L12" s="383"/>
      <c r="M12" s="383"/>
      <c r="N12" s="399"/>
      <c r="O12" s="676"/>
      <c r="P12" s="676"/>
      <c r="Q12" s="676"/>
      <c r="R12" s="676"/>
      <c r="S12" s="676"/>
      <c r="T12" s="676"/>
      <c r="U12" s="676"/>
    </row>
    <row r="13" spans="1:29">
      <c r="J13" s="74"/>
      <c r="K13" s="74"/>
      <c r="L13" s="620" t="s">
        <v>445</v>
      </c>
      <c r="M13" s="620"/>
      <c r="N13" s="620"/>
      <c r="O13" s="620"/>
      <c r="P13" s="620"/>
      <c r="Q13" s="620"/>
      <c r="R13" s="620"/>
      <c r="S13" s="620"/>
      <c r="T13" s="620"/>
      <c r="U13" s="620"/>
      <c r="V13" s="620"/>
      <c r="W13" s="620" t="s">
        <v>446</v>
      </c>
    </row>
    <row r="14" spans="1:29" ht="14.25" customHeight="1">
      <c r="J14" s="74"/>
      <c r="K14" s="74"/>
      <c r="L14" s="682" t="s">
        <v>91</v>
      </c>
      <c r="M14" s="682" t="s">
        <v>602</v>
      </c>
      <c r="N14" s="464"/>
      <c r="O14" s="683" t="s">
        <v>604</v>
      </c>
      <c r="P14" s="684"/>
      <c r="Q14" s="684"/>
      <c r="R14" s="684"/>
      <c r="S14" s="684"/>
      <c r="T14" s="685"/>
      <c r="U14" s="693" t="s">
        <v>339</v>
      </c>
      <c r="V14" s="679" t="s">
        <v>274</v>
      </c>
      <c r="W14" s="620"/>
    </row>
    <row r="15" spans="1:29" ht="14.25" customHeight="1">
      <c r="J15" s="74"/>
      <c r="K15" s="74"/>
      <c r="L15" s="682"/>
      <c r="M15" s="682"/>
      <c r="N15" s="465"/>
      <c r="O15" s="688" t="s">
        <v>578</v>
      </c>
      <c r="P15" s="686" t="s">
        <v>270</v>
      </c>
      <c r="Q15" s="687"/>
      <c r="R15" s="690" t="s">
        <v>615</v>
      </c>
      <c r="S15" s="691"/>
      <c r="T15" s="692"/>
      <c r="U15" s="694"/>
      <c r="V15" s="680"/>
      <c r="W15" s="620"/>
    </row>
    <row r="16" spans="1:29" ht="33.75" customHeight="1">
      <c r="J16" s="74"/>
      <c r="K16" s="74"/>
      <c r="L16" s="682"/>
      <c r="M16" s="682"/>
      <c r="N16" s="466"/>
      <c r="O16" s="689"/>
      <c r="P16" s="88" t="s">
        <v>579</v>
      </c>
      <c r="Q16" s="88" t="s">
        <v>6</v>
      </c>
      <c r="R16" s="89" t="s">
        <v>273</v>
      </c>
      <c r="S16" s="677" t="s">
        <v>272</v>
      </c>
      <c r="T16" s="678"/>
      <c r="U16" s="695"/>
      <c r="V16" s="681"/>
      <c r="W16" s="620"/>
    </row>
    <row r="17" spans="1:29">
      <c r="J17" s="74"/>
      <c r="K17" s="389">
        <v>1</v>
      </c>
      <c r="L17" s="452" t="s">
        <v>92</v>
      </c>
      <c r="M17" s="452" t="s">
        <v>48</v>
      </c>
      <c r="N17" s="454" t="str">
        <f ca="1">OFFSET(N17,0,-1)</f>
        <v>2</v>
      </c>
      <c r="O17" s="453">
        <f ca="1">OFFSET(O17,0,-1)+1</f>
        <v>3</v>
      </c>
      <c r="P17" s="453">
        <f ca="1">OFFSET(P17,0,-1)+1</f>
        <v>4</v>
      </c>
      <c r="Q17" s="453">
        <f ca="1">OFFSET(Q17,0,-1)+1</f>
        <v>5</v>
      </c>
      <c r="R17" s="453">
        <f ca="1">OFFSET(R17,0,-1)+1</f>
        <v>6</v>
      </c>
      <c r="S17" s="700">
        <f ca="1">OFFSET(S17,0,-1)+1</f>
        <v>7</v>
      </c>
      <c r="T17" s="700"/>
      <c r="U17" s="453">
        <f ca="1">OFFSET(U17,0,-2)+1</f>
        <v>8</v>
      </c>
      <c r="V17" s="454">
        <f ca="1">OFFSET(V17,0,-1)</f>
        <v>8</v>
      </c>
      <c r="W17" s="453">
        <f ca="1">OFFSET(W17,0,-1)+1</f>
        <v>9</v>
      </c>
    </row>
    <row r="18" spans="1:29" ht="22.5">
      <c r="A18" s="701">
        <v>1</v>
      </c>
      <c r="E18" s="184"/>
      <c r="F18" s="284"/>
      <c r="G18" s="284"/>
      <c r="H18" s="284"/>
      <c r="J18" s="506"/>
      <c r="K18" s="509"/>
      <c r="L18" s="402">
        <f>mergeValue(A18)</f>
        <v>1</v>
      </c>
      <c r="M18" s="450" t="s">
        <v>19</v>
      </c>
      <c r="N18" s="451"/>
      <c r="O18" s="702"/>
      <c r="P18" s="702"/>
      <c r="Q18" s="702"/>
      <c r="R18" s="702"/>
      <c r="S18" s="702"/>
      <c r="T18" s="702"/>
      <c r="U18" s="702"/>
      <c r="V18" s="702"/>
      <c r="W18" s="446" t="s">
        <v>718</v>
      </c>
      <c r="Y18" s="182"/>
      <c r="Z18" s="182" t="str">
        <f t="shared" ref="Z18:Z31" si="0">IF(M18="","",M18 )</f>
        <v>Наименование тарифа</v>
      </c>
      <c r="AA18" s="182"/>
      <c r="AB18" s="182"/>
      <c r="AC18" s="182"/>
    </row>
    <row r="19" spans="1:29" ht="22.5">
      <c r="A19" s="701"/>
      <c r="B19" s="701">
        <v>1</v>
      </c>
      <c r="E19" s="284"/>
      <c r="F19" s="284"/>
      <c r="G19" s="284"/>
      <c r="H19" s="284"/>
      <c r="I19" s="151"/>
      <c r="J19" s="505"/>
      <c r="K19" s="507"/>
      <c r="L19" s="402" t="str">
        <f>mergeValue(A19) &amp;"."&amp; mergeValue(B19)</f>
        <v>1.1</v>
      </c>
      <c r="M19" s="418" t="s">
        <v>15</v>
      </c>
      <c r="N19" s="451"/>
      <c r="O19" s="702"/>
      <c r="P19" s="702"/>
      <c r="Q19" s="702"/>
      <c r="R19" s="702"/>
      <c r="S19" s="702"/>
      <c r="T19" s="702"/>
      <c r="U19" s="702"/>
      <c r="V19" s="702"/>
      <c r="W19" s="446" t="s">
        <v>459</v>
      </c>
      <c r="Y19" s="182"/>
      <c r="Z19" s="182" t="str">
        <f t="shared" si="0"/>
        <v>Территория действия тарифа</v>
      </c>
      <c r="AA19" s="182"/>
      <c r="AB19" s="182"/>
      <c r="AC19" s="182"/>
    </row>
    <row r="20" spans="1:29" ht="22.5">
      <c r="A20" s="701"/>
      <c r="B20" s="701"/>
      <c r="C20" s="701">
        <v>1</v>
      </c>
      <c r="E20" s="284"/>
      <c r="F20" s="284"/>
      <c r="G20" s="284"/>
      <c r="H20" s="284"/>
      <c r="I20" s="508"/>
      <c r="J20" s="505"/>
      <c r="K20" s="507"/>
      <c r="L20" s="402" t="str">
        <f>mergeValue(A20) &amp;"."&amp; mergeValue(B20)&amp;"."&amp; mergeValue(C20)</f>
        <v>1.1.1</v>
      </c>
      <c r="M20" s="419" t="s">
        <v>7</v>
      </c>
      <c r="N20" s="451"/>
      <c r="O20" s="702"/>
      <c r="P20" s="702"/>
      <c r="Q20" s="702"/>
      <c r="R20" s="702"/>
      <c r="S20" s="702"/>
      <c r="T20" s="702"/>
      <c r="U20" s="702"/>
      <c r="V20" s="702"/>
      <c r="W20" s="446" t="s">
        <v>600</v>
      </c>
      <c r="Y20" s="182"/>
      <c r="Z20" s="182" t="str">
        <f t="shared" si="0"/>
        <v xml:space="preserve">Наименование системы теплоснабжения </v>
      </c>
      <c r="AA20" s="182"/>
      <c r="AB20" s="182"/>
      <c r="AC20" s="182"/>
    </row>
    <row r="21" spans="1:29" ht="22.5">
      <c r="A21" s="701"/>
      <c r="B21" s="701"/>
      <c r="C21" s="701"/>
      <c r="D21" s="701">
        <v>1</v>
      </c>
      <c r="E21" s="284"/>
      <c r="F21" s="284"/>
      <c r="G21" s="284"/>
      <c r="H21" s="284"/>
      <c r="I21" s="508"/>
      <c r="J21" s="505"/>
      <c r="K21" s="507"/>
      <c r="L21" s="402" t="str">
        <f>mergeValue(A21) &amp;"."&amp; mergeValue(B21)&amp;"."&amp; mergeValue(C21)&amp;"."&amp; mergeValue(D21)</f>
        <v>1.1.1.1</v>
      </c>
      <c r="M21" s="420" t="s">
        <v>21</v>
      </c>
      <c r="N21" s="451"/>
      <c r="O21" s="702"/>
      <c r="P21" s="702"/>
      <c r="Q21" s="702"/>
      <c r="R21" s="702"/>
      <c r="S21" s="702"/>
      <c r="T21" s="702"/>
      <c r="U21" s="702"/>
      <c r="V21" s="702"/>
      <c r="W21" s="446" t="s">
        <v>601</v>
      </c>
      <c r="Y21" s="182"/>
      <c r="Z21" s="182" t="str">
        <f t="shared" si="0"/>
        <v xml:space="preserve">Источник тепловой энергии  </v>
      </c>
      <c r="AA21" s="182"/>
      <c r="AB21" s="182"/>
      <c r="AC21" s="182"/>
    </row>
    <row r="22" spans="1:29" ht="78.75">
      <c r="A22" s="701"/>
      <c r="B22" s="701"/>
      <c r="C22" s="701"/>
      <c r="D22" s="701"/>
      <c r="E22" s="701">
        <v>1</v>
      </c>
      <c r="F22" s="284"/>
      <c r="G22" s="284"/>
      <c r="H22" s="173">
        <v>1</v>
      </c>
      <c r="I22" s="701">
        <v>1</v>
      </c>
      <c r="J22" s="284"/>
      <c r="K22" s="511"/>
      <c r="L22" s="402" t="str">
        <f>mergeValue(A22) &amp;"."&amp; mergeValue(B22)&amp;"."&amp; mergeValue(C22)&amp;"."&amp; mergeValue(D22)&amp;"."&amp; mergeValue(E22)</f>
        <v>1.1.1.1.1</v>
      </c>
      <c r="M22" s="422" t="s">
        <v>8</v>
      </c>
      <c r="N22" s="451"/>
      <c r="O22" s="703"/>
      <c r="P22" s="703"/>
      <c r="Q22" s="703"/>
      <c r="R22" s="703"/>
      <c r="S22" s="703"/>
      <c r="T22" s="703"/>
      <c r="U22" s="703"/>
      <c r="V22" s="703"/>
      <c r="W22" s="446" t="s">
        <v>719</v>
      </c>
      <c r="Y22" s="182"/>
      <c r="Z22" s="182" t="str">
        <f t="shared" si="0"/>
        <v>Схема подключения теплопотребляющей установки к коллектору источника тепловой энергии</v>
      </c>
      <c r="AA22" s="182"/>
      <c r="AB22" s="182"/>
      <c r="AC22" s="182"/>
    </row>
    <row r="23" spans="1:29" ht="33.75">
      <c r="A23" s="701"/>
      <c r="B23" s="701"/>
      <c r="C23" s="701"/>
      <c r="D23" s="701"/>
      <c r="E23" s="701"/>
      <c r="F23" s="701">
        <v>1</v>
      </c>
      <c r="G23" s="173"/>
      <c r="H23" s="173"/>
      <c r="I23" s="701"/>
      <c r="J23" s="701">
        <v>1</v>
      </c>
      <c r="K23" s="512"/>
      <c r="L23" s="402" t="str">
        <f>mergeValue(A23) &amp;"."&amp; mergeValue(B23)&amp;"."&amp; mergeValue(C23)&amp;"."&amp; mergeValue(D23)&amp;"."&amp; mergeValue(E23)&amp;"."&amp; mergeValue(F23)</f>
        <v>1.1.1.1.1.1</v>
      </c>
      <c r="M23" s="423" t="s">
        <v>9</v>
      </c>
      <c r="N23" s="451"/>
      <c r="O23" s="704"/>
      <c r="P23" s="705"/>
      <c r="Q23" s="705"/>
      <c r="R23" s="705"/>
      <c r="S23" s="705"/>
      <c r="T23" s="705"/>
      <c r="U23" s="705"/>
      <c r="V23" s="706"/>
      <c r="W23" s="446" t="s">
        <v>720</v>
      </c>
      <c r="Y23" s="182"/>
      <c r="Z23" s="182" t="str">
        <f t="shared" si="0"/>
        <v>Группа потребителей</v>
      </c>
      <c r="AA23" s="182"/>
      <c r="AB23" s="182"/>
      <c r="AC23" s="182"/>
    </row>
    <row r="24" spans="1:29" ht="122.1" customHeight="1">
      <c r="A24" s="701"/>
      <c r="B24" s="701"/>
      <c r="C24" s="701"/>
      <c r="D24" s="701"/>
      <c r="E24" s="701"/>
      <c r="F24" s="701"/>
      <c r="G24" s="173">
        <v>1</v>
      </c>
      <c r="H24" s="173"/>
      <c r="I24" s="701"/>
      <c r="J24" s="701"/>
      <c r="K24" s="512">
        <v>1</v>
      </c>
      <c r="L24" s="402" t="str">
        <f>mergeValue(A24) &amp;"."&amp; mergeValue(B24)&amp;"."&amp; mergeValue(C24)&amp;"."&amp; mergeValue(D24)&amp;"."&amp; mergeValue(E24)&amp;"."&amp; mergeValue(F24)&amp;"."&amp; mergeValue(G24)</f>
        <v>1.1.1.1.1.1.1</v>
      </c>
      <c r="M24" s="528"/>
      <c r="N24" s="451"/>
      <c r="O24" s="428"/>
      <c r="P24" s="428"/>
      <c r="Q24" s="539"/>
      <c r="R24" s="696"/>
      <c r="S24" s="697" t="s">
        <v>83</v>
      </c>
      <c r="T24" s="696"/>
      <c r="U24" s="697" t="s">
        <v>84</v>
      </c>
      <c r="V24" s="428"/>
      <c r="W24" s="671" t="s">
        <v>721</v>
      </c>
      <c r="X24" s="173" t="str">
        <f>strCheckDate(O25:V25)</f>
        <v/>
      </c>
      <c r="Y24" s="182"/>
      <c r="Z24" s="182" t="str">
        <f t="shared" si="0"/>
        <v/>
      </c>
      <c r="AA24" s="182"/>
      <c r="AB24" s="182"/>
      <c r="AC24" s="182"/>
    </row>
    <row r="25" spans="1:29" ht="11.25" hidden="1">
      <c r="A25" s="701"/>
      <c r="B25" s="701"/>
      <c r="C25" s="701"/>
      <c r="D25" s="701"/>
      <c r="E25" s="701"/>
      <c r="F25" s="701"/>
      <c r="G25" s="173"/>
      <c r="H25" s="173"/>
      <c r="I25" s="701"/>
      <c r="J25" s="701"/>
      <c r="K25" s="512"/>
      <c r="L25" s="244"/>
      <c r="M25" s="451"/>
      <c r="N25" s="451"/>
      <c r="O25" s="428"/>
      <c r="P25" s="428"/>
      <c r="Q25" s="438" t="str">
        <f>R24 &amp; "-" &amp; T24</f>
        <v>-</v>
      </c>
      <c r="R25" s="696"/>
      <c r="S25" s="697"/>
      <c r="T25" s="696"/>
      <c r="U25" s="697"/>
      <c r="V25" s="428"/>
      <c r="W25" s="672"/>
      <c r="Y25" s="182"/>
      <c r="Z25" s="182" t="str">
        <f t="shared" si="0"/>
        <v/>
      </c>
      <c r="AA25" s="182"/>
      <c r="AB25" s="182"/>
      <c r="AC25" s="182"/>
    </row>
    <row r="26" spans="1:29" ht="15" customHeight="1">
      <c r="A26" s="701"/>
      <c r="B26" s="701"/>
      <c r="C26" s="701"/>
      <c r="D26" s="701"/>
      <c r="E26" s="701"/>
      <c r="F26" s="701"/>
      <c r="G26" s="284"/>
      <c r="H26" s="173"/>
      <c r="I26" s="701"/>
      <c r="J26" s="701"/>
      <c r="K26" s="511"/>
      <c r="L26" s="416"/>
      <c r="M26" s="425" t="s">
        <v>24</v>
      </c>
      <c r="N26" s="141"/>
      <c r="O26" s="141"/>
      <c r="P26" s="141"/>
      <c r="Q26" s="141"/>
      <c r="R26" s="141"/>
      <c r="S26" s="141"/>
      <c r="T26" s="141"/>
      <c r="U26" s="141"/>
      <c r="V26" s="426"/>
      <c r="W26" s="673"/>
      <c r="Y26" s="182"/>
      <c r="Z26" s="182" t="str">
        <f t="shared" si="0"/>
        <v>Добавить вид теплоносителя (параметры теплоносителя)</v>
      </c>
      <c r="AA26" s="182"/>
      <c r="AB26" s="182"/>
      <c r="AC26" s="182"/>
    </row>
    <row r="27" spans="1:29" ht="15" customHeight="1">
      <c r="A27" s="701"/>
      <c r="B27" s="701"/>
      <c r="C27" s="701"/>
      <c r="D27" s="701"/>
      <c r="E27" s="701"/>
      <c r="F27" s="284"/>
      <c r="G27" s="284"/>
      <c r="H27" s="173"/>
      <c r="I27" s="701"/>
      <c r="J27" s="284"/>
      <c r="K27" s="511"/>
      <c r="L27" s="416"/>
      <c r="M27" s="424" t="s">
        <v>10</v>
      </c>
      <c r="N27" s="141"/>
      <c r="O27" s="141"/>
      <c r="P27" s="141"/>
      <c r="Q27" s="141"/>
      <c r="R27" s="141"/>
      <c r="S27" s="141"/>
      <c r="T27" s="141"/>
      <c r="U27" s="429"/>
      <c r="V27" s="141"/>
      <c r="W27" s="468"/>
      <c r="Y27" s="182"/>
      <c r="Z27" s="182" t="str">
        <f t="shared" si="0"/>
        <v>Добавить группу потребителей</v>
      </c>
      <c r="AA27" s="182"/>
      <c r="AB27" s="182"/>
      <c r="AC27" s="182"/>
    </row>
    <row r="28" spans="1:29" ht="15" customHeight="1">
      <c r="A28" s="701"/>
      <c r="B28" s="701"/>
      <c r="C28" s="701"/>
      <c r="D28" s="701"/>
      <c r="E28" s="510"/>
      <c r="F28" s="284"/>
      <c r="G28" s="284"/>
      <c r="H28" s="284"/>
      <c r="I28" s="506"/>
      <c r="J28" s="73"/>
      <c r="K28" s="509"/>
      <c r="L28" s="416"/>
      <c r="M28" s="421" t="s">
        <v>11</v>
      </c>
      <c r="N28" s="141"/>
      <c r="O28" s="141"/>
      <c r="P28" s="141"/>
      <c r="Q28" s="141"/>
      <c r="R28" s="141"/>
      <c r="S28" s="141"/>
      <c r="T28" s="141"/>
      <c r="U28" s="429"/>
      <c r="V28" s="141"/>
      <c r="W28" s="468"/>
      <c r="Y28" s="182"/>
      <c r="Z28" s="182" t="str">
        <f t="shared" si="0"/>
        <v>Добавить схему подключения</v>
      </c>
      <c r="AA28" s="182"/>
      <c r="AB28" s="182"/>
      <c r="AC28" s="182"/>
    </row>
    <row r="29" spans="1:29" ht="15" customHeight="1">
      <c r="A29" s="701"/>
      <c r="B29" s="701"/>
      <c r="C29" s="701"/>
      <c r="D29" s="510"/>
      <c r="E29" s="510"/>
      <c r="F29" s="284"/>
      <c r="G29" s="284"/>
      <c r="H29" s="284"/>
      <c r="I29" s="506"/>
      <c r="J29" s="73"/>
      <c r="K29" s="509"/>
      <c r="L29" s="416"/>
      <c r="M29" s="130" t="s">
        <v>16</v>
      </c>
      <c r="N29" s="141"/>
      <c r="O29" s="141"/>
      <c r="P29" s="141"/>
      <c r="Q29" s="141"/>
      <c r="R29" s="141"/>
      <c r="S29" s="141"/>
      <c r="T29" s="141"/>
      <c r="U29" s="429"/>
      <c r="V29" s="141"/>
      <c r="W29" s="468"/>
      <c r="Y29" s="182"/>
      <c r="Z29" s="182" t="str">
        <f t="shared" si="0"/>
        <v>Добавить источник тепловой энергии</v>
      </c>
      <c r="AA29" s="182"/>
      <c r="AB29" s="182"/>
      <c r="AC29" s="182"/>
    </row>
    <row r="30" spans="1:29" ht="15" customHeight="1">
      <c r="A30" s="701"/>
      <c r="B30" s="701"/>
      <c r="C30" s="510"/>
      <c r="D30" s="510"/>
      <c r="E30" s="510"/>
      <c r="F30" s="510"/>
      <c r="G30" s="515"/>
      <c r="H30" s="506"/>
      <c r="I30" s="513"/>
      <c r="J30" s="73"/>
      <c r="K30" s="514"/>
      <c r="L30" s="416"/>
      <c r="M30" s="129" t="s">
        <v>17</v>
      </c>
      <c r="N30" s="141"/>
      <c r="O30" s="141"/>
      <c r="P30" s="141"/>
      <c r="Q30" s="141"/>
      <c r="R30" s="141"/>
      <c r="S30" s="141"/>
      <c r="T30" s="141"/>
      <c r="U30" s="429"/>
      <c r="V30" s="141"/>
      <c r="W30" s="468"/>
      <c r="Y30" s="182"/>
      <c r="Z30" s="182" t="str">
        <f t="shared" si="0"/>
        <v>Добавить наименование системы теплоснабжения</v>
      </c>
      <c r="AA30" s="182"/>
      <c r="AB30" s="182"/>
      <c r="AC30" s="182"/>
    </row>
    <row r="31" spans="1:29" ht="15" customHeight="1">
      <c r="A31" s="701"/>
      <c r="B31" s="510"/>
      <c r="C31" s="510"/>
      <c r="D31" s="510"/>
      <c r="E31" s="510"/>
      <c r="F31" s="510"/>
      <c r="G31" s="515"/>
      <c r="H31" s="506"/>
      <c r="I31" s="506"/>
      <c r="J31" s="73"/>
      <c r="K31" s="509"/>
      <c r="L31" s="416"/>
      <c r="M31" s="135" t="s">
        <v>18</v>
      </c>
      <c r="N31" s="141"/>
      <c r="O31" s="141"/>
      <c r="P31" s="141"/>
      <c r="Q31" s="141"/>
      <c r="R31" s="141"/>
      <c r="S31" s="141"/>
      <c r="T31" s="141"/>
      <c r="U31" s="429"/>
      <c r="V31" s="141"/>
      <c r="W31" s="468"/>
      <c r="Y31" s="182"/>
      <c r="Z31" s="182" t="str">
        <f t="shared" si="0"/>
        <v>Добавить территорию действия тарифа</v>
      </c>
      <c r="AA31" s="182"/>
      <c r="AB31" s="182"/>
      <c r="AC31" s="182"/>
    </row>
    <row r="32" spans="1:29" customFormat="1" ht="15" customHeight="1">
      <c r="L32" s="391"/>
      <c r="M32" s="144" t="s">
        <v>308</v>
      </c>
      <c r="N32" s="141"/>
      <c r="O32" s="141"/>
      <c r="P32" s="141"/>
      <c r="Q32" s="141"/>
      <c r="R32" s="141"/>
      <c r="S32" s="141"/>
      <c r="T32" s="141"/>
      <c r="U32" s="429"/>
      <c r="V32" s="141"/>
      <c r="W32" s="468"/>
      <c r="X32" s="175"/>
      <c r="Y32" s="175"/>
      <c r="Z32" s="175"/>
      <c r="AA32" s="175"/>
      <c r="AB32" s="175"/>
      <c r="AC32" s="175"/>
    </row>
    <row r="33" spans="1:29" ht="11.25">
      <c r="A33" s="31"/>
      <c r="B33" s="31"/>
      <c r="C33" s="31"/>
      <c r="D33" s="31"/>
      <c r="E33" s="31"/>
      <c r="F33" s="31"/>
      <c r="G33" s="31"/>
      <c r="H33" s="31"/>
      <c r="I33" s="31"/>
      <c r="J33" s="31"/>
      <c r="K33" s="31"/>
      <c r="X33" s="31"/>
      <c r="Y33" s="31"/>
      <c r="Z33" s="31"/>
      <c r="AA33" s="31"/>
      <c r="AB33" s="31"/>
      <c r="AC33" s="31"/>
    </row>
    <row r="34" spans="1:29" ht="90" customHeight="1">
      <c r="L34" s="1">
        <v>1</v>
      </c>
      <c r="M34" s="665" t="s">
        <v>722</v>
      </c>
      <c r="N34" s="665"/>
      <c r="O34" s="665"/>
      <c r="P34" s="665"/>
      <c r="Q34" s="665"/>
      <c r="R34" s="665"/>
      <c r="S34" s="665"/>
      <c r="T34" s="665"/>
      <c r="U34" s="665"/>
      <c r="V34" s="665"/>
      <c r="W34" s="665"/>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48</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69"/>
      <c r="B13" s="669"/>
      <c r="C13" s="669"/>
      <c r="D13" s="277">
        <v>1</v>
      </c>
      <c r="F13" s="165" t="str">
        <f>"4."&amp;mergeValue(A13) &amp;"."&amp;mergeValue(B13)&amp;"."&amp;mergeValue(C13)&amp;"."&amp;mergeValue(D13)</f>
        <v>4.1.1.1.1</v>
      </c>
      <c r="G13" s="340" t="s">
        <v>477</v>
      </c>
      <c r="H13" s="259"/>
      <c r="I13" s="670" t="s">
        <v>569</v>
      </c>
      <c r="J13" s="272"/>
      <c r="K13" s="183"/>
      <c r="L13" s="183"/>
      <c r="M13" s="183"/>
      <c r="N13" s="183"/>
      <c r="O13" s="183"/>
      <c r="P13" s="183"/>
      <c r="Q13" s="183"/>
      <c r="R13" s="183"/>
      <c r="S13" s="183"/>
      <c r="T13" s="183"/>
    </row>
    <row r="14" spans="1:20" s="138" customFormat="1" ht="18.75">
      <c r="A14" s="669"/>
      <c r="B14" s="669"/>
      <c r="C14" s="669"/>
      <c r="D14" s="277"/>
      <c r="F14" s="273"/>
      <c r="G14" s="130" t="s">
        <v>4</v>
      </c>
      <c r="H14" s="278"/>
      <c r="I14" s="670"/>
      <c r="J14" s="272"/>
      <c r="K14" s="183"/>
      <c r="L14" s="183"/>
      <c r="M14" s="183"/>
      <c r="N14" s="183"/>
      <c r="O14" s="183"/>
      <c r="P14" s="183"/>
      <c r="Q14" s="183"/>
      <c r="R14" s="183"/>
      <c r="S14" s="183"/>
      <c r="T14" s="183"/>
    </row>
    <row r="15" spans="1:20" s="138" customFormat="1" ht="18.75">
      <c r="A15" s="669"/>
      <c r="B15" s="669"/>
      <c r="C15" s="277"/>
      <c r="D15" s="277"/>
      <c r="F15" s="341"/>
      <c r="G15" s="168" t="s">
        <v>401</v>
      </c>
      <c r="H15" s="342"/>
      <c r="I15" s="343"/>
      <c r="J15" s="272"/>
      <c r="K15" s="183"/>
      <c r="L15" s="183"/>
      <c r="M15" s="183"/>
      <c r="N15" s="183"/>
      <c r="O15" s="183"/>
      <c r="P15" s="183"/>
      <c r="Q15" s="183"/>
      <c r="R15" s="183"/>
      <c r="S15" s="183"/>
      <c r="T15" s="183"/>
    </row>
    <row r="16" spans="1:20" s="138" customFormat="1" ht="18.75">
      <c r="A16" s="669"/>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5" t="s">
        <v>571</v>
      </c>
      <c r="H19" s="665"/>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hidden="1" customWidth="1"/>
    <col min="16"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34" width="10.5703125" style="173"/>
    <col min="35" max="256" width="10.5703125" style="31"/>
    <col min="257" max="264" width="0" style="31" hidden="1" customWidth="1"/>
    <col min="265" max="265" width="3.7109375" style="31" customWidth="1"/>
    <col min="266" max="266" width="3.85546875" style="31" customWidth="1"/>
    <col min="267" max="267" width="3.7109375" style="31" customWidth="1"/>
    <col min="268" max="268" width="12.7109375" style="31" customWidth="1"/>
    <col min="269" max="269" width="52.7109375" style="31" customWidth="1"/>
    <col min="270" max="273" width="0" style="31" hidden="1" customWidth="1"/>
    <col min="274" max="274" width="12.28515625" style="31" customWidth="1"/>
    <col min="275" max="275" width="6.42578125" style="31" customWidth="1"/>
    <col min="276" max="276" width="12.28515625" style="31" customWidth="1"/>
    <col min="277" max="277" width="0" style="31" hidden="1" customWidth="1"/>
    <col min="278" max="278" width="3.7109375" style="31" customWidth="1"/>
    <col min="279" max="279" width="11.140625" style="31" bestFit="1" customWidth="1"/>
    <col min="280" max="281" width="10.5703125" style="31"/>
    <col min="282" max="282" width="11.140625" style="31" customWidth="1"/>
    <col min="283" max="512" width="10.5703125" style="31"/>
    <col min="513" max="520" width="0" style="31" hidden="1" customWidth="1"/>
    <col min="521" max="521" width="3.7109375" style="31" customWidth="1"/>
    <col min="522" max="522" width="3.85546875" style="31" customWidth="1"/>
    <col min="523" max="523" width="3.7109375" style="31" customWidth="1"/>
    <col min="524" max="524" width="12.7109375" style="31" customWidth="1"/>
    <col min="525" max="525" width="52.7109375" style="31" customWidth="1"/>
    <col min="526" max="529" width="0" style="31" hidden="1" customWidth="1"/>
    <col min="530" max="530" width="12.28515625" style="31" customWidth="1"/>
    <col min="531" max="531" width="6.42578125" style="31" customWidth="1"/>
    <col min="532" max="532" width="12.28515625" style="31" customWidth="1"/>
    <col min="533" max="533" width="0" style="31" hidden="1" customWidth="1"/>
    <col min="534" max="534" width="3.7109375" style="31" customWidth="1"/>
    <col min="535" max="535" width="11.140625" style="31" bestFit="1" customWidth="1"/>
    <col min="536" max="537" width="10.5703125" style="31"/>
    <col min="538" max="538" width="11.140625" style="31" customWidth="1"/>
    <col min="539" max="768" width="10.5703125" style="31"/>
    <col min="769" max="776" width="0" style="31" hidden="1" customWidth="1"/>
    <col min="777" max="777" width="3.7109375" style="31" customWidth="1"/>
    <col min="778" max="778" width="3.85546875" style="31" customWidth="1"/>
    <col min="779" max="779" width="3.7109375" style="31" customWidth="1"/>
    <col min="780" max="780" width="12.7109375" style="31" customWidth="1"/>
    <col min="781" max="781" width="52.7109375" style="31" customWidth="1"/>
    <col min="782" max="785" width="0" style="31" hidden="1" customWidth="1"/>
    <col min="786" max="786" width="12.28515625" style="31" customWidth="1"/>
    <col min="787" max="787" width="6.42578125" style="31" customWidth="1"/>
    <col min="788" max="788" width="12.28515625" style="31" customWidth="1"/>
    <col min="789" max="789" width="0" style="31" hidden="1" customWidth="1"/>
    <col min="790" max="790" width="3.7109375" style="31" customWidth="1"/>
    <col min="791" max="791" width="11.140625" style="31" bestFit="1" customWidth="1"/>
    <col min="792" max="793" width="10.5703125" style="31"/>
    <col min="794" max="794" width="11.140625" style="31" customWidth="1"/>
    <col min="795" max="1024" width="10.5703125" style="31"/>
    <col min="1025" max="1032" width="0" style="31" hidden="1" customWidth="1"/>
    <col min="1033" max="1033" width="3.7109375" style="31" customWidth="1"/>
    <col min="1034" max="1034" width="3.85546875" style="31" customWidth="1"/>
    <col min="1035" max="1035" width="3.7109375" style="31" customWidth="1"/>
    <col min="1036" max="1036" width="12.7109375" style="31" customWidth="1"/>
    <col min="1037" max="1037" width="52.7109375" style="31" customWidth="1"/>
    <col min="1038" max="1041" width="0" style="31" hidden="1" customWidth="1"/>
    <col min="1042" max="1042" width="12.28515625" style="31" customWidth="1"/>
    <col min="1043" max="1043" width="6.42578125" style="31" customWidth="1"/>
    <col min="1044" max="1044" width="12.28515625" style="31" customWidth="1"/>
    <col min="1045" max="1045" width="0" style="31" hidden="1" customWidth="1"/>
    <col min="1046" max="1046" width="3.7109375" style="31" customWidth="1"/>
    <col min="1047" max="1047" width="11.140625" style="31" bestFit="1" customWidth="1"/>
    <col min="1048" max="1049" width="10.5703125" style="31"/>
    <col min="1050" max="1050" width="11.140625" style="31" customWidth="1"/>
    <col min="1051" max="1280" width="10.5703125" style="31"/>
    <col min="1281" max="1288" width="0" style="31" hidden="1" customWidth="1"/>
    <col min="1289" max="1289" width="3.7109375" style="31" customWidth="1"/>
    <col min="1290" max="1290" width="3.85546875" style="31" customWidth="1"/>
    <col min="1291" max="1291" width="3.7109375" style="31" customWidth="1"/>
    <col min="1292" max="1292" width="12.7109375" style="31" customWidth="1"/>
    <col min="1293" max="1293" width="52.7109375" style="31" customWidth="1"/>
    <col min="1294" max="1297" width="0" style="31" hidden="1" customWidth="1"/>
    <col min="1298" max="1298" width="12.28515625" style="31" customWidth="1"/>
    <col min="1299" max="1299" width="6.42578125" style="31" customWidth="1"/>
    <col min="1300" max="1300" width="12.28515625" style="31" customWidth="1"/>
    <col min="1301" max="1301" width="0" style="31" hidden="1" customWidth="1"/>
    <col min="1302" max="1302" width="3.7109375" style="31" customWidth="1"/>
    <col min="1303" max="1303" width="11.140625" style="31" bestFit="1" customWidth="1"/>
    <col min="1304" max="1305" width="10.5703125" style="31"/>
    <col min="1306" max="1306" width="11.140625" style="31" customWidth="1"/>
    <col min="1307" max="1536" width="10.5703125" style="31"/>
    <col min="1537" max="1544" width="0" style="31" hidden="1" customWidth="1"/>
    <col min="1545" max="1545" width="3.7109375" style="31" customWidth="1"/>
    <col min="1546" max="1546" width="3.85546875" style="31" customWidth="1"/>
    <col min="1547" max="1547" width="3.7109375" style="31" customWidth="1"/>
    <col min="1548" max="1548" width="12.7109375" style="31" customWidth="1"/>
    <col min="1549" max="1549" width="52.7109375" style="31" customWidth="1"/>
    <col min="1550" max="1553" width="0" style="31" hidden="1" customWidth="1"/>
    <col min="1554" max="1554" width="12.28515625" style="31" customWidth="1"/>
    <col min="1555" max="1555" width="6.42578125" style="31" customWidth="1"/>
    <col min="1556" max="1556" width="12.28515625" style="31" customWidth="1"/>
    <col min="1557" max="1557" width="0" style="31" hidden="1" customWidth="1"/>
    <col min="1558" max="1558" width="3.7109375" style="31" customWidth="1"/>
    <col min="1559" max="1559" width="11.140625" style="31" bestFit="1" customWidth="1"/>
    <col min="1560" max="1561" width="10.5703125" style="31"/>
    <col min="1562" max="1562" width="11.140625" style="31" customWidth="1"/>
    <col min="1563" max="1792" width="10.5703125" style="31"/>
    <col min="1793" max="1800" width="0" style="31" hidden="1" customWidth="1"/>
    <col min="1801" max="1801" width="3.7109375" style="31" customWidth="1"/>
    <col min="1802" max="1802" width="3.85546875" style="31" customWidth="1"/>
    <col min="1803" max="1803" width="3.7109375" style="31" customWidth="1"/>
    <col min="1804" max="1804" width="12.7109375" style="31" customWidth="1"/>
    <col min="1805" max="1805" width="52.7109375" style="31" customWidth="1"/>
    <col min="1806" max="1809" width="0" style="31" hidden="1" customWidth="1"/>
    <col min="1810" max="1810" width="12.28515625" style="31" customWidth="1"/>
    <col min="1811" max="1811" width="6.42578125" style="31" customWidth="1"/>
    <col min="1812" max="1812" width="12.28515625" style="31" customWidth="1"/>
    <col min="1813" max="1813" width="0" style="31" hidden="1" customWidth="1"/>
    <col min="1814" max="1814" width="3.7109375" style="31" customWidth="1"/>
    <col min="1815" max="1815" width="11.140625" style="31" bestFit="1" customWidth="1"/>
    <col min="1816" max="1817" width="10.5703125" style="31"/>
    <col min="1818" max="1818" width="11.140625" style="31" customWidth="1"/>
    <col min="1819" max="2048" width="10.5703125" style="31"/>
    <col min="2049" max="2056" width="0" style="31" hidden="1" customWidth="1"/>
    <col min="2057" max="2057" width="3.7109375" style="31" customWidth="1"/>
    <col min="2058" max="2058" width="3.85546875" style="31" customWidth="1"/>
    <col min="2059" max="2059" width="3.7109375" style="31" customWidth="1"/>
    <col min="2060" max="2060" width="12.7109375" style="31" customWidth="1"/>
    <col min="2061" max="2061" width="52.7109375" style="31" customWidth="1"/>
    <col min="2062" max="2065" width="0" style="31" hidden="1" customWidth="1"/>
    <col min="2066" max="2066" width="12.28515625" style="31" customWidth="1"/>
    <col min="2067" max="2067" width="6.42578125" style="31" customWidth="1"/>
    <col min="2068" max="2068" width="12.28515625" style="31" customWidth="1"/>
    <col min="2069" max="2069" width="0" style="31" hidden="1" customWidth="1"/>
    <col min="2070" max="2070" width="3.7109375" style="31" customWidth="1"/>
    <col min="2071" max="2071" width="11.140625" style="31" bestFit="1" customWidth="1"/>
    <col min="2072" max="2073" width="10.5703125" style="31"/>
    <col min="2074" max="2074" width="11.140625" style="31" customWidth="1"/>
    <col min="2075" max="2304" width="10.5703125" style="31"/>
    <col min="2305" max="2312" width="0" style="31" hidden="1" customWidth="1"/>
    <col min="2313" max="2313" width="3.7109375" style="31" customWidth="1"/>
    <col min="2314" max="2314" width="3.85546875" style="31" customWidth="1"/>
    <col min="2315" max="2315" width="3.7109375" style="31" customWidth="1"/>
    <col min="2316" max="2316" width="12.7109375" style="31" customWidth="1"/>
    <col min="2317" max="2317" width="52.7109375" style="31" customWidth="1"/>
    <col min="2318" max="2321" width="0" style="31" hidden="1" customWidth="1"/>
    <col min="2322" max="2322" width="12.28515625" style="31" customWidth="1"/>
    <col min="2323" max="2323" width="6.42578125" style="31" customWidth="1"/>
    <col min="2324" max="2324" width="12.28515625" style="31" customWidth="1"/>
    <col min="2325" max="2325" width="0" style="31" hidden="1" customWidth="1"/>
    <col min="2326" max="2326" width="3.7109375" style="31" customWidth="1"/>
    <col min="2327" max="2327" width="11.140625" style="31" bestFit="1" customWidth="1"/>
    <col min="2328" max="2329" width="10.5703125" style="31"/>
    <col min="2330" max="2330" width="11.140625" style="31" customWidth="1"/>
    <col min="2331" max="2560" width="10.5703125" style="31"/>
    <col min="2561" max="2568" width="0" style="31" hidden="1" customWidth="1"/>
    <col min="2569" max="2569" width="3.7109375" style="31" customWidth="1"/>
    <col min="2570" max="2570" width="3.85546875" style="31" customWidth="1"/>
    <col min="2571" max="2571" width="3.7109375" style="31" customWidth="1"/>
    <col min="2572" max="2572" width="12.7109375" style="31" customWidth="1"/>
    <col min="2573" max="2573" width="52.7109375" style="31" customWidth="1"/>
    <col min="2574" max="2577" width="0" style="31" hidden="1" customWidth="1"/>
    <col min="2578" max="2578" width="12.28515625" style="31" customWidth="1"/>
    <col min="2579" max="2579" width="6.42578125" style="31" customWidth="1"/>
    <col min="2580" max="2580" width="12.28515625" style="31" customWidth="1"/>
    <col min="2581" max="2581" width="0" style="31" hidden="1" customWidth="1"/>
    <col min="2582" max="2582" width="3.7109375" style="31" customWidth="1"/>
    <col min="2583" max="2583" width="11.140625" style="31" bestFit="1" customWidth="1"/>
    <col min="2584" max="2585" width="10.5703125" style="31"/>
    <col min="2586" max="2586" width="11.140625" style="31" customWidth="1"/>
    <col min="2587" max="2816" width="10.5703125" style="31"/>
    <col min="2817" max="2824" width="0" style="31" hidden="1" customWidth="1"/>
    <col min="2825" max="2825" width="3.7109375" style="31" customWidth="1"/>
    <col min="2826" max="2826" width="3.85546875" style="31" customWidth="1"/>
    <col min="2827" max="2827" width="3.7109375" style="31" customWidth="1"/>
    <col min="2828" max="2828" width="12.7109375" style="31" customWidth="1"/>
    <col min="2829" max="2829" width="52.7109375" style="31" customWidth="1"/>
    <col min="2830" max="2833" width="0" style="31" hidden="1" customWidth="1"/>
    <col min="2834" max="2834" width="12.28515625" style="31" customWidth="1"/>
    <col min="2835" max="2835" width="6.42578125" style="31" customWidth="1"/>
    <col min="2836" max="2836" width="12.28515625" style="31" customWidth="1"/>
    <col min="2837" max="2837" width="0" style="31" hidden="1" customWidth="1"/>
    <col min="2838" max="2838" width="3.7109375" style="31" customWidth="1"/>
    <col min="2839" max="2839" width="11.140625" style="31" bestFit="1" customWidth="1"/>
    <col min="2840" max="2841" width="10.5703125" style="31"/>
    <col min="2842" max="2842" width="11.140625" style="31" customWidth="1"/>
    <col min="2843" max="3072" width="10.5703125" style="31"/>
    <col min="3073" max="3080" width="0" style="31" hidden="1" customWidth="1"/>
    <col min="3081" max="3081" width="3.7109375" style="31" customWidth="1"/>
    <col min="3082" max="3082" width="3.85546875" style="31" customWidth="1"/>
    <col min="3083" max="3083" width="3.7109375" style="31" customWidth="1"/>
    <col min="3084" max="3084" width="12.7109375" style="31" customWidth="1"/>
    <col min="3085" max="3085" width="52.7109375" style="31" customWidth="1"/>
    <col min="3086" max="3089" width="0" style="31" hidden="1" customWidth="1"/>
    <col min="3090" max="3090" width="12.28515625" style="31" customWidth="1"/>
    <col min="3091" max="3091" width="6.42578125" style="31" customWidth="1"/>
    <col min="3092" max="3092" width="12.28515625" style="31" customWidth="1"/>
    <col min="3093" max="3093" width="0" style="31" hidden="1" customWidth="1"/>
    <col min="3094" max="3094" width="3.7109375" style="31" customWidth="1"/>
    <col min="3095" max="3095" width="11.140625" style="31" bestFit="1" customWidth="1"/>
    <col min="3096" max="3097" width="10.5703125" style="31"/>
    <col min="3098" max="3098" width="11.140625" style="31" customWidth="1"/>
    <col min="3099" max="3328" width="10.5703125" style="31"/>
    <col min="3329" max="3336" width="0" style="31" hidden="1" customWidth="1"/>
    <col min="3337" max="3337" width="3.7109375" style="31" customWidth="1"/>
    <col min="3338" max="3338" width="3.85546875" style="31" customWidth="1"/>
    <col min="3339" max="3339" width="3.7109375" style="31" customWidth="1"/>
    <col min="3340" max="3340" width="12.7109375" style="31" customWidth="1"/>
    <col min="3341" max="3341" width="52.7109375" style="31" customWidth="1"/>
    <col min="3342" max="3345" width="0" style="31" hidden="1" customWidth="1"/>
    <col min="3346" max="3346" width="12.28515625" style="31" customWidth="1"/>
    <col min="3347" max="3347" width="6.42578125" style="31" customWidth="1"/>
    <col min="3348" max="3348" width="12.28515625" style="31" customWidth="1"/>
    <col min="3349" max="3349" width="0" style="31" hidden="1" customWidth="1"/>
    <col min="3350" max="3350" width="3.7109375" style="31" customWidth="1"/>
    <col min="3351" max="3351" width="11.140625" style="31" bestFit="1" customWidth="1"/>
    <col min="3352" max="3353" width="10.5703125" style="31"/>
    <col min="3354" max="3354" width="11.140625" style="31" customWidth="1"/>
    <col min="3355" max="3584" width="10.5703125" style="31"/>
    <col min="3585" max="3592" width="0" style="31" hidden="1" customWidth="1"/>
    <col min="3593" max="3593" width="3.7109375" style="31" customWidth="1"/>
    <col min="3594" max="3594" width="3.85546875" style="31" customWidth="1"/>
    <col min="3595" max="3595" width="3.7109375" style="31" customWidth="1"/>
    <col min="3596" max="3596" width="12.7109375" style="31" customWidth="1"/>
    <col min="3597" max="3597" width="52.7109375" style="31" customWidth="1"/>
    <col min="3598" max="3601" width="0" style="31" hidden="1" customWidth="1"/>
    <col min="3602" max="3602" width="12.28515625" style="31" customWidth="1"/>
    <col min="3603" max="3603" width="6.42578125" style="31" customWidth="1"/>
    <col min="3604" max="3604" width="12.28515625" style="31" customWidth="1"/>
    <col min="3605" max="3605" width="0" style="31" hidden="1" customWidth="1"/>
    <col min="3606" max="3606" width="3.7109375" style="31" customWidth="1"/>
    <col min="3607" max="3607" width="11.140625" style="31" bestFit="1" customWidth="1"/>
    <col min="3608" max="3609" width="10.5703125" style="31"/>
    <col min="3610" max="3610" width="11.140625" style="31" customWidth="1"/>
    <col min="3611" max="3840" width="10.5703125" style="31"/>
    <col min="3841" max="3848" width="0" style="31" hidden="1" customWidth="1"/>
    <col min="3849" max="3849" width="3.7109375" style="31" customWidth="1"/>
    <col min="3850" max="3850" width="3.85546875" style="31" customWidth="1"/>
    <col min="3851" max="3851" width="3.7109375" style="31" customWidth="1"/>
    <col min="3852" max="3852" width="12.7109375" style="31" customWidth="1"/>
    <col min="3853" max="3853" width="52.7109375" style="31" customWidth="1"/>
    <col min="3854" max="3857" width="0" style="31" hidden="1" customWidth="1"/>
    <col min="3858" max="3858" width="12.28515625" style="31" customWidth="1"/>
    <col min="3859" max="3859" width="6.42578125" style="31" customWidth="1"/>
    <col min="3860" max="3860" width="12.28515625" style="31" customWidth="1"/>
    <col min="3861" max="3861" width="0" style="31" hidden="1" customWidth="1"/>
    <col min="3862" max="3862" width="3.7109375" style="31" customWidth="1"/>
    <col min="3863" max="3863" width="11.140625" style="31" bestFit="1" customWidth="1"/>
    <col min="3864" max="3865" width="10.5703125" style="31"/>
    <col min="3866" max="3866" width="11.140625" style="31" customWidth="1"/>
    <col min="3867" max="4096" width="10.5703125" style="31"/>
    <col min="4097" max="4104" width="0" style="31" hidden="1" customWidth="1"/>
    <col min="4105" max="4105" width="3.7109375" style="31" customWidth="1"/>
    <col min="4106" max="4106" width="3.85546875" style="31" customWidth="1"/>
    <col min="4107" max="4107" width="3.7109375" style="31" customWidth="1"/>
    <col min="4108" max="4108" width="12.7109375" style="31" customWidth="1"/>
    <col min="4109" max="4109" width="52.7109375" style="31" customWidth="1"/>
    <col min="4110" max="4113" width="0" style="31" hidden="1" customWidth="1"/>
    <col min="4114" max="4114" width="12.28515625" style="31" customWidth="1"/>
    <col min="4115" max="4115" width="6.42578125" style="31" customWidth="1"/>
    <col min="4116" max="4116" width="12.28515625" style="31" customWidth="1"/>
    <col min="4117" max="4117" width="0" style="31" hidden="1" customWidth="1"/>
    <col min="4118" max="4118" width="3.7109375" style="31" customWidth="1"/>
    <col min="4119" max="4119" width="11.140625" style="31" bestFit="1" customWidth="1"/>
    <col min="4120" max="4121" width="10.5703125" style="31"/>
    <col min="4122" max="4122" width="11.140625" style="31" customWidth="1"/>
    <col min="4123" max="4352" width="10.5703125" style="31"/>
    <col min="4353" max="4360" width="0" style="31" hidden="1" customWidth="1"/>
    <col min="4361" max="4361" width="3.7109375" style="31" customWidth="1"/>
    <col min="4362" max="4362" width="3.85546875" style="31" customWidth="1"/>
    <col min="4363" max="4363" width="3.7109375" style="31" customWidth="1"/>
    <col min="4364" max="4364" width="12.7109375" style="31" customWidth="1"/>
    <col min="4365" max="4365" width="52.7109375" style="31" customWidth="1"/>
    <col min="4366" max="4369" width="0" style="31" hidden="1" customWidth="1"/>
    <col min="4370" max="4370" width="12.28515625" style="31" customWidth="1"/>
    <col min="4371" max="4371" width="6.42578125" style="31" customWidth="1"/>
    <col min="4372" max="4372" width="12.28515625" style="31" customWidth="1"/>
    <col min="4373" max="4373" width="0" style="31" hidden="1" customWidth="1"/>
    <col min="4374" max="4374" width="3.7109375" style="31" customWidth="1"/>
    <col min="4375" max="4375" width="11.140625" style="31" bestFit="1" customWidth="1"/>
    <col min="4376" max="4377" width="10.5703125" style="31"/>
    <col min="4378" max="4378" width="11.140625" style="31" customWidth="1"/>
    <col min="4379" max="4608" width="10.5703125" style="31"/>
    <col min="4609" max="4616" width="0" style="31" hidden="1" customWidth="1"/>
    <col min="4617" max="4617" width="3.7109375" style="31" customWidth="1"/>
    <col min="4618" max="4618" width="3.85546875" style="31" customWidth="1"/>
    <col min="4619" max="4619" width="3.7109375" style="31" customWidth="1"/>
    <col min="4620" max="4620" width="12.7109375" style="31" customWidth="1"/>
    <col min="4621" max="4621" width="52.7109375" style="31" customWidth="1"/>
    <col min="4622" max="4625" width="0" style="31" hidden="1" customWidth="1"/>
    <col min="4626" max="4626" width="12.28515625" style="31" customWidth="1"/>
    <col min="4627" max="4627" width="6.42578125" style="31" customWidth="1"/>
    <col min="4628" max="4628" width="12.28515625" style="31" customWidth="1"/>
    <col min="4629" max="4629" width="0" style="31" hidden="1" customWidth="1"/>
    <col min="4630" max="4630" width="3.7109375" style="31" customWidth="1"/>
    <col min="4631" max="4631" width="11.140625" style="31" bestFit="1" customWidth="1"/>
    <col min="4632" max="4633" width="10.5703125" style="31"/>
    <col min="4634" max="4634" width="11.140625" style="31" customWidth="1"/>
    <col min="4635" max="4864" width="10.5703125" style="31"/>
    <col min="4865" max="4872" width="0" style="31" hidden="1" customWidth="1"/>
    <col min="4873" max="4873" width="3.7109375" style="31" customWidth="1"/>
    <col min="4874" max="4874" width="3.85546875" style="31" customWidth="1"/>
    <col min="4875" max="4875" width="3.7109375" style="31" customWidth="1"/>
    <col min="4876" max="4876" width="12.7109375" style="31" customWidth="1"/>
    <col min="4877" max="4877" width="52.7109375" style="31" customWidth="1"/>
    <col min="4878" max="4881" width="0" style="31" hidden="1" customWidth="1"/>
    <col min="4882" max="4882" width="12.28515625" style="31" customWidth="1"/>
    <col min="4883" max="4883" width="6.42578125" style="31" customWidth="1"/>
    <col min="4884" max="4884" width="12.28515625" style="31" customWidth="1"/>
    <col min="4885" max="4885" width="0" style="31" hidden="1" customWidth="1"/>
    <col min="4886" max="4886" width="3.7109375" style="31" customWidth="1"/>
    <col min="4887" max="4887" width="11.140625" style="31" bestFit="1" customWidth="1"/>
    <col min="4888" max="4889" width="10.5703125" style="31"/>
    <col min="4890" max="4890" width="11.140625" style="31" customWidth="1"/>
    <col min="4891" max="5120" width="10.5703125" style="31"/>
    <col min="5121" max="5128" width="0" style="31" hidden="1" customWidth="1"/>
    <col min="5129" max="5129" width="3.7109375" style="31" customWidth="1"/>
    <col min="5130" max="5130" width="3.85546875" style="31" customWidth="1"/>
    <col min="5131" max="5131" width="3.7109375" style="31" customWidth="1"/>
    <col min="5132" max="5132" width="12.7109375" style="31" customWidth="1"/>
    <col min="5133" max="5133" width="52.7109375" style="31" customWidth="1"/>
    <col min="5134" max="5137" width="0" style="31" hidden="1" customWidth="1"/>
    <col min="5138" max="5138" width="12.28515625" style="31" customWidth="1"/>
    <col min="5139" max="5139" width="6.42578125" style="31" customWidth="1"/>
    <col min="5140" max="5140" width="12.28515625" style="31" customWidth="1"/>
    <col min="5141" max="5141" width="0" style="31" hidden="1" customWidth="1"/>
    <col min="5142" max="5142" width="3.7109375" style="31" customWidth="1"/>
    <col min="5143" max="5143" width="11.140625" style="31" bestFit="1" customWidth="1"/>
    <col min="5144" max="5145" width="10.5703125" style="31"/>
    <col min="5146" max="5146" width="11.140625" style="31" customWidth="1"/>
    <col min="5147" max="5376" width="10.5703125" style="31"/>
    <col min="5377" max="5384" width="0" style="31" hidden="1" customWidth="1"/>
    <col min="5385" max="5385" width="3.7109375" style="31" customWidth="1"/>
    <col min="5386" max="5386" width="3.85546875" style="31" customWidth="1"/>
    <col min="5387" max="5387" width="3.7109375" style="31" customWidth="1"/>
    <col min="5388" max="5388" width="12.7109375" style="31" customWidth="1"/>
    <col min="5389" max="5389" width="52.7109375" style="31" customWidth="1"/>
    <col min="5390" max="5393" width="0" style="31" hidden="1" customWidth="1"/>
    <col min="5394" max="5394" width="12.28515625" style="31" customWidth="1"/>
    <col min="5395" max="5395" width="6.42578125" style="31" customWidth="1"/>
    <col min="5396" max="5396" width="12.28515625" style="31" customWidth="1"/>
    <col min="5397" max="5397" width="0" style="31" hidden="1" customWidth="1"/>
    <col min="5398" max="5398" width="3.7109375" style="31" customWidth="1"/>
    <col min="5399" max="5399" width="11.140625" style="31" bestFit="1" customWidth="1"/>
    <col min="5400" max="5401" width="10.5703125" style="31"/>
    <col min="5402" max="5402" width="11.140625" style="31" customWidth="1"/>
    <col min="5403" max="5632" width="10.5703125" style="31"/>
    <col min="5633" max="5640" width="0" style="31" hidden="1" customWidth="1"/>
    <col min="5641" max="5641" width="3.7109375" style="31" customWidth="1"/>
    <col min="5642" max="5642" width="3.85546875" style="31" customWidth="1"/>
    <col min="5643" max="5643" width="3.7109375" style="31" customWidth="1"/>
    <col min="5644" max="5644" width="12.7109375" style="31" customWidth="1"/>
    <col min="5645" max="5645" width="52.7109375" style="31" customWidth="1"/>
    <col min="5646" max="5649" width="0" style="31" hidden="1" customWidth="1"/>
    <col min="5650" max="5650" width="12.28515625" style="31" customWidth="1"/>
    <col min="5651" max="5651" width="6.42578125" style="31" customWidth="1"/>
    <col min="5652" max="5652" width="12.28515625" style="31" customWidth="1"/>
    <col min="5653" max="5653" width="0" style="31" hidden="1" customWidth="1"/>
    <col min="5654" max="5654" width="3.7109375" style="31" customWidth="1"/>
    <col min="5655" max="5655" width="11.140625" style="31" bestFit="1" customWidth="1"/>
    <col min="5656" max="5657" width="10.5703125" style="31"/>
    <col min="5658" max="5658" width="11.140625" style="31" customWidth="1"/>
    <col min="5659" max="5888" width="10.5703125" style="31"/>
    <col min="5889" max="5896" width="0" style="31" hidden="1" customWidth="1"/>
    <col min="5897" max="5897" width="3.7109375" style="31" customWidth="1"/>
    <col min="5898" max="5898" width="3.85546875" style="31" customWidth="1"/>
    <col min="5899" max="5899" width="3.7109375" style="31" customWidth="1"/>
    <col min="5900" max="5900" width="12.7109375" style="31" customWidth="1"/>
    <col min="5901" max="5901" width="52.7109375" style="31" customWidth="1"/>
    <col min="5902" max="5905" width="0" style="31" hidden="1" customWidth="1"/>
    <col min="5906" max="5906" width="12.28515625" style="31" customWidth="1"/>
    <col min="5907" max="5907" width="6.42578125" style="31" customWidth="1"/>
    <col min="5908" max="5908" width="12.28515625" style="31" customWidth="1"/>
    <col min="5909" max="5909" width="0" style="31" hidden="1" customWidth="1"/>
    <col min="5910" max="5910" width="3.7109375" style="31" customWidth="1"/>
    <col min="5911" max="5911" width="11.140625" style="31" bestFit="1" customWidth="1"/>
    <col min="5912" max="5913" width="10.5703125" style="31"/>
    <col min="5914" max="5914" width="11.140625" style="31" customWidth="1"/>
    <col min="5915" max="6144" width="10.5703125" style="31"/>
    <col min="6145" max="6152" width="0" style="31" hidden="1" customWidth="1"/>
    <col min="6153" max="6153" width="3.7109375" style="31" customWidth="1"/>
    <col min="6154" max="6154" width="3.85546875" style="31" customWidth="1"/>
    <col min="6155" max="6155" width="3.7109375" style="31" customWidth="1"/>
    <col min="6156" max="6156" width="12.7109375" style="31" customWidth="1"/>
    <col min="6157" max="6157" width="52.7109375" style="31" customWidth="1"/>
    <col min="6158" max="6161" width="0" style="31" hidden="1" customWidth="1"/>
    <col min="6162" max="6162" width="12.28515625" style="31" customWidth="1"/>
    <col min="6163" max="6163" width="6.42578125" style="31" customWidth="1"/>
    <col min="6164" max="6164" width="12.28515625" style="31" customWidth="1"/>
    <col min="6165" max="6165" width="0" style="31" hidden="1" customWidth="1"/>
    <col min="6166" max="6166" width="3.7109375" style="31" customWidth="1"/>
    <col min="6167" max="6167" width="11.140625" style="31" bestFit="1" customWidth="1"/>
    <col min="6168" max="6169" width="10.5703125" style="31"/>
    <col min="6170" max="6170" width="11.140625" style="31" customWidth="1"/>
    <col min="6171" max="6400" width="10.5703125" style="31"/>
    <col min="6401" max="6408" width="0" style="31" hidden="1" customWidth="1"/>
    <col min="6409" max="6409" width="3.7109375" style="31" customWidth="1"/>
    <col min="6410" max="6410" width="3.85546875" style="31" customWidth="1"/>
    <col min="6411" max="6411" width="3.7109375" style="31" customWidth="1"/>
    <col min="6412" max="6412" width="12.7109375" style="31" customWidth="1"/>
    <col min="6413" max="6413" width="52.7109375" style="31" customWidth="1"/>
    <col min="6414" max="6417" width="0" style="31" hidden="1" customWidth="1"/>
    <col min="6418" max="6418" width="12.28515625" style="31" customWidth="1"/>
    <col min="6419" max="6419" width="6.42578125" style="31" customWidth="1"/>
    <col min="6420" max="6420" width="12.28515625" style="31" customWidth="1"/>
    <col min="6421" max="6421" width="0" style="31" hidden="1" customWidth="1"/>
    <col min="6422" max="6422" width="3.7109375" style="31" customWidth="1"/>
    <col min="6423" max="6423" width="11.140625" style="31" bestFit="1" customWidth="1"/>
    <col min="6424" max="6425" width="10.5703125" style="31"/>
    <col min="6426" max="6426" width="11.140625" style="31" customWidth="1"/>
    <col min="6427" max="6656" width="10.5703125" style="31"/>
    <col min="6657" max="6664" width="0" style="31" hidden="1" customWidth="1"/>
    <col min="6665" max="6665" width="3.7109375" style="31" customWidth="1"/>
    <col min="6666" max="6666" width="3.85546875" style="31" customWidth="1"/>
    <col min="6667" max="6667" width="3.7109375" style="31" customWidth="1"/>
    <col min="6668" max="6668" width="12.7109375" style="31" customWidth="1"/>
    <col min="6669" max="6669" width="52.7109375" style="31" customWidth="1"/>
    <col min="6670" max="6673" width="0" style="31" hidden="1" customWidth="1"/>
    <col min="6674" max="6674" width="12.28515625" style="31" customWidth="1"/>
    <col min="6675" max="6675" width="6.42578125" style="31" customWidth="1"/>
    <col min="6676" max="6676" width="12.28515625" style="31" customWidth="1"/>
    <col min="6677" max="6677" width="0" style="31" hidden="1" customWidth="1"/>
    <col min="6678" max="6678" width="3.7109375" style="31" customWidth="1"/>
    <col min="6679" max="6679" width="11.140625" style="31" bestFit="1" customWidth="1"/>
    <col min="6680" max="6681" width="10.5703125" style="31"/>
    <col min="6682" max="6682" width="11.140625" style="31" customWidth="1"/>
    <col min="6683" max="6912" width="10.5703125" style="31"/>
    <col min="6913" max="6920" width="0" style="31" hidden="1" customWidth="1"/>
    <col min="6921" max="6921" width="3.7109375" style="31" customWidth="1"/>
    <col min="6922" max="6922" width="3.85546875" style="31" customWidth="1"/>
    <col min="6923" max="6923" width="3.7109375" style="31" customWidth="1"/>
    <col min="6924" max="6924" width="12.7109375" style="31" customWidth="1"/>
    <col min="6925" max="6925" width="52.7109375" style="31" customWidth="1"/>
    <col min="6926" max="6929" width="0" style="31" hidden="1" customWidth="1"/>
    <col min="6930" max="6930" width="12.28515625" style="31" customWidth="1"/>
    <col min="6931" max="6931" width="6.42578125" style="31" customWidth="1"/>
    <col min="6932" max="6932" width="12.28515625" style="31" customWidth="1"/>
    <col min="6933" max="6933" width="0" style="31" hidden="1" customWidth="1"/>
    <col min="6934" max="6934" width="3.7109375" style="31" customWidth="1"/>
    <col min="6935" max="6935" width="11.140625" style="31" bestFit="1" customWidth="1"/>
    <col min="6936" max="6937" width="10.5703125" style="31"/>
    <col min="6938" max="6938" width="11.140625" style="31" customWidth="1"/>
    <col min="6939" max="7168" width="10.5703125" style="31"/>
    <col min="7169" max="7176" width="0" style="31" hidden="1" customWidth="1"/>
    <col min="7177" max="7177" width="3.7109375" style="31" customWidth="1"/>
    <col min="7178" max="7178" width="3.85546875" style="31" customWidth="1"/>
    <col min="7179" max="7179" width="3.7109375" style="31" customWidth="1"/>
    <col min="7180" max="7180" width="12.7109375" style="31" customWidth="1"/>
    <col min="7181" max="7181" width="52.7109375" style="31" customWidth="1"/>
    <col min="7182" max="7185" width="0" style="31" hidden="1" customWidth="1"/>
    <col min="7186" max="7186" width="12.28515625" style="31" customWidth="1"/>
    <col min="7187" max="7187" width="6.42578125" style="31" customWidth="1"/>
    <col min="7188" max="7188" width="12.28515625" style="31" customWidth="1"/>
    <col min="7189" max="7189" width="0" style="31" hidden="1" customWidth="1"/>
    <col min="7190" max="7190" width="3.7109375" style="31" customWidth="1"/>
    <col min="7191" max="7191" width="11.140625" style="31" bestFit="1" customWidth="1"/>
    <col min="7192" max="7193" width="10.5703125" style="31"/>
    <col min="7194" max="7194" width="11.140625" style="31" customWidth="1"/>
    <col min="7195" max="7424" width="10.5703125" style="31"/>
    <col min="7425" max="7432" width="0" style="31" hidden="1" customWidth="1"/>
    <col min="7433" max="7433" width="3.7109375" style="31" customWidth="1"/>
    <col min="7434" max="7434" width="3.85546875" style="31" customWidth="1"/>
    <col min="7435" max="7435" width="3.7109375" style="31" customWidth="1"/>
    <col min="7436" max="7436" width="12.7109375" style="31" customWidth="1"/>
    <col min="7437" max="7437" width="52.7109375" style="31" customWidth="1"/>
    <col min="7438" max="7441" width="0" style="31" hidden="1" customWidth="1"/>
    <col min="7442" max="7442" width="12.28515625" style="31" customWidth="1"/>
    <col min="7443" max="7443" width="6.42578125" style="31" customWidth="1"/>
    <col min="7444" max="7444" width="12.28515625" style="31" customWidth="1"/>
    <col min="7445" max="7445" width="0" style="31" hidden="1" customWidth="1"/>
    <col min="7446" max="7446" width="3.7109375" style="31" customWidth="1"/>
    <col min="7447" max="7447" width="11.140625" style="31" bestFit="1" customWidth="1"/>
    <col min="7448" max="7449" width="10.5703125" style="31"/>
    <col min="7450" max="7450" width="11.140625" style="31" customWidth="1"/>
    <col min="7451" max="7680" width="10.5703125" style="31"/>
    <col min="7681" max="7688" width="0" style="31" hidden="1" customWidth="1"/>
    <col min="7689" max="7689" width="3.7109375" style="31" customWidth="1"/>
    <col min="7690" max="7690" width="3.85546875" style="31" customWidth="1"/>
    <col min="7691" max="7691" width="3.7109375" style="31" customWidth="1"/>
    <col min="7692" max="7692" width="12.7109375" style="31" customWidth="1"/>
    <col min="7693" max="7693" width="52.7109375" style="31" customWidth="1"/>
    <col min="7694" max="7697" width="0" style="31" hidden="1" customWidth="1"/>
    <col min="7698" max="7698" width="12.28515625" style="31" customWidth="1"/>
    <col min="7699" max="7699" width="6.42578125" style="31" customWidth="1"/>
    <col min="7700" max="7700" width="12.28515625" style="31" customWidth="1"/>
    <col min="7701" max="7701" width="0" style="31" hidden="1" customWidth="1"/>
    <col min="7702" max="7702" width="3.7109375" style="31" customWidth="1"/>
    <col min="7703" max="7703" width="11.140625" style="31" bestFit="1" customWidth="1"/>
    <col min="7704" max="7705" width="10.5703125" style="31"/>
    <col min="7706" max="7706" width="11.140625" style="31" customWidth="1"/>
    <col min="7707" max="7936" width="10.5703125" style="31"/>
    <col min="7937" max="7944" width="0" style="31" hidden="1" customWidth="1"/>
    <col min="7945" max="7945" width="3.7109375" style="31" customWidth="1"/>
    <col min="7946" max="7946" width="3.85546875" style="31" customWidth="1"/>
    <col min="7947" max="7947" width="3.7109375" style="31" customWidth="1"/>
    <col min="7948" max="7948" width="12.7109375" style="31" customWidth="1"/>
    <col min="7949" max="7949" width="52.7109375" style="31" customWidth="1"/>
    <col min="7950" max="7953" width="0" style="31" hidden="1" customWidth="1"/>
    <col min="7954" max="7954" width="12.28515625" style="31" customWidth="1"/>
    <col min="7955" max="7955" width="6.42578125" style="31" customWidth="1"/>
    <col min="7956" max="7956" width="12.28515625" style="31" customWidth="1"/>
    <col min="7957" max="7957" width="0" style="31" hidden="1" customWidth="1"/>
    <col min="7958" max="7958" width="3.7109375" style="31" customWidth="1"/>
    <col min="7959" max="7959" width="11.140625" style="31" bestFit="1" customWidth="1"/>
    <col min="7960" max="7961" width="10.5703125" style="31"/>
    <col min="7962" max="7962" width="11.140625" style="31" customWidth="1"/>
    <col min="7963" max="8192" width="10.5703125" style="31"/>
    <col min="8193" max="8200" width="0" style="31" hidden="1" customWidth="1"/>
    <col min="8201" max="8201" width="3.7109375" style="31" customWidth="1"/>
    <col min="8202" max="8202" width="3.85546875" style="31" customWidth="1"/>
    <col min="8203" max="8203" width="3.7109375" style="31" customWidth="1"/>
    <col min="8204" max="8204" width="12.7109375" style="31" customWidth="1"/>
    <col min="8205" max="8205" width="52.7109375" style="31" customWidth="1"/>
    <col min="8206" max="8209" width="0" style="31" hidden="1" customWidth="1"/>
    <col min="8210" max="8210" width="12.28515625" style="31" customWidth="1"/>
    <col min="8211" max="8211" width="6.42578125" style="31" customWidth="1"/>
    <col min="8212" max="8212" width="12.28515625" style="31" customWidth="1"/>
    <col min="8213" max="8213" width="0" style="31" hidden="1" customWidth="1"/>
    <col min="8214" max="8214" width="3.7109375" style="31" customWidth="1"/>
    <col min="8215" max="8215" width="11.140625" style="31" bestFit="1" customWidth="1"/>
    <col min="8216" max="8217" width="10.5703125" style="31"/>
    <col min="8218" max="8218" width="11.140625" style="31" customWidth="1"/>
    <col min="8219" max="8448" width="10.5703125" style="31"/>
    <col min="8449" max="8456" width="0" style="31" hidden="1" customWidth="1"/>
    <col min="8457" max="8457" width="3.7109375" style="31" customWidth="1"/>
    <col min="8458" max="8458" width="3.85546875" style="31" customWidth="1"/>
    <col min="8459" max="8459" width="3.7109375" style="31" customWidth="1"/>
    <col min="8460" max="8460" width="12.7109375" style="31" customWidth="1"/>
    <col min="8461" max="8461" width="52.7109375" style="31" customWidth="1"/>
    <col min="8462" max="8465" width="0" style="31" hidden="1" customWidth="1"/>
    <col min="8466" max="8466" width="12.28515625" style="31" customWidth="1"/>
    <col min="8467" max="8467" width="6.42578125" style="31" customWidth="1"/>
    <col min="8468" max="8468" width="12.28515625" style="31" customWidth="1"/>
    <col min="8469" max="8469" width="0" style="31" hidden="1" customWidth="1"/>
    <col min="8470" max="8470" width="3.7109375" style="31" customWidth="1"/>
    <col min="8471" max="8471" width="11.140625" style="31" bestFit="1" customWidth="1"/>
    <col min="8472" max="8473" width="10.5703125" style="31"/>
    <col min="8474" max="8474" width="11.140625" style="31" customWidth="1"/>
    <col min="8475" max="8704" width="10.5703125" style="31"/>
    <col min="8705" max="8712" width="0" style="31" hidden="1" customWidth="1"/>
    <col min="8713" max="8713" width="3.7109375" style="31" customWidth="1"/>
    <col min="8714" max="8714" width="3.85546875" style="31" customWidth="1"/>
    <col min="8715" max="8715" width="3.7109375" style="31" customWidth="1"/>
    <col min="8716" max="8716" width="12.7109375" style="31" customWidth="1"/>
    <col min="8717" max="8717" width="52.7109375" style="31" customWidth="1"/>
    <col min="8718" max="8721" width="0" style="31" hidden="1" customWidth="1"/>
    <col min="8722" max="8722" width="12.28515625" style="31" customWidth="1"/>
    <col min="8723" max="8723" width="6.42578125" style="31" customWidth="1"/>
    <col min="8724" max="8724" width="12.28515625" style="31" customWidth="1"/>
    <col min="8725" max="8725" width="0" style="31" hidden="1" customWidth="1"/>
    <col min="8726" max="8726" width="3.7109375" style="31" customWidth="1"/>
    <col min="8727" max="8727" width="11.140625" style="31" bestFit="1" customWidth="1"/>
    <col min="8728" max="8729" width="10.5703125" style="31"/>
    <col min="8730" max="8730" width="11.140625" style="31" customWidth="1"/>
    <col min="8731" max="8960" width="10.5703125" style="31"/>
    <col min="8961" max="8968" width="0" style="31" hidden="1" customWidth="1"/>
    <col min="8969" max="8969" width="3.7109375" style="31" customWidth="1"/>
    <col min="8970" max="8970" width="3.85546875" style="31" customWidth="1"/>
    <col min="8971" max="8971" width="3.7109375" style="31" customWidth="1"/>
    <col min="8972" max="8972" width="12.7109375" style="31" customWidth="1"/>
    <col min="8973" max="8973" width="52.7109375" style="31" customWidth="1"/>
    <col min="8974" max="8977" width="0" style="31" hidden="1" customWidth="1"/>
    <col min="8978" max="8978" width="12.28515625" style="31" customWidth="1"/>
    <col min="8979" max="8979" width="6.42578125" style="31" customWidth="1"/>
    <col min="8980" max="8980" width="12.28515625" style="31" customWidth="1"/>
    <col min="8981" max="8981" width="0" style="31" hidden="1" customWidth="1"/>
    <col min="8982" max="8982" width="3.7109375" style="31" customWidth="1"/>
    <col min="8983" max="8983" width="11.140625" style="31" bestFit="1" customWidth="1"/>
    <col min="8984" max="8985" width="10.5703125" style="31"/>
    <col min="8986" max="8986" width="11.140625" style="31" customWidth="1"/>
    <col min="8987" max="9216" width="10.5703125" style="31"/>
    <col min="9217" max="9224" width="0" style="31" hidden="1" customWidth="1"/>
    <col min="9225" max="9225" width="3.7109375" style="31" customWidth="1"/>
    <col min="9226" max="9226" width="3.85546875" style="31" customWidth="1"/>
    <col min="9227" max="9227" width="3.7109375" style="31" customWidth="1"/>
    <col min="9228" max="9228" width="12.7109375" style="31" customWidth="1"/>
    <col min="9229" max="9229" width="52.7109375" style="31" customWidth="1"/>
    <col min="9230" max="9233" width="0" style="31" hidden="1" customWidth="1"/>
    <col min="9234" max="9234" width="12.28515625" style="31" customWidth="1"/>
    <col min="9235" max="9235" width="6.42578125" style="31" customWidth="1"/>
    <col min="9236" max="9236" width="12.28515625" style="31" customWidth="1"/>
    <col min="9237" max="9237" width="0" style="31" hidden="1" customWidth="1"/>
    <col min="9238" max="9238" width="3.7109375" style="31" customWidth="1"/>
    <col min="9239" max="9239" width="11.140625" style="31" bestFit="1" customWidth="1"/>
    <col min="9240" max="9241" width="10.5703125" style="31"/>
    <col min="9242" max="9242" width="11.140625" style="31" customWidth="1"/>
    <col min="9243" max="9472" width="10.5703125" style="31"/>
    <col min="9473" max="9480" width="0" style="31" hidden="1" customWidth="1"/>
    <col min="9481" max="9481" width="3.7109375" style="31" customWidth="1"/>
    <col min="9482" max="9482" width="3.85546875" style="31" customWidth="1"/>
    <col min="9483" max="9483" width="3.7109375" style="31" customWidth="1"/>
    <col min="9484" max="9484" width="12.7109375" style="31" customWidth="1"/>
    <col min="9485" max="9485" width="52.7109375" style="31" customWidth="1"/>
    <col min="9486" max="9489" width="0" style="31" hidden="1" customWidth="1"/>
    <col min="9490" max="9490" width="12.28515625" style="31" customWidth="1"/>
    <col min="9491" max="9491" width="6.42578125" style="31" customWidth="1"/>
    <col min="9492" max="9492" width="12.28515625" style="31" customWidth="1"/>
    <col min="9493" max="9493" width="0" style="31" hidden="1" customWidth="1"/>
    <col min="9494" max="9494" width="3.7109375" style="31" customWidth="1"/>
    <col min="9495" max="9495" width="11.140625" style="31" bestFit="1" customWidth="1"/>
    <col min="9496" max="9497" width="10.5703125" style="31"/>
    <col min="9498" max="9498" width="11.140625" style="31" customWidth="1"/>
    <col min="9499" max="9728" width="10.5703125" style="31"/>
    <col min="9729" max="9736" width="0" style="31" hidden="1" customWidth="1"/>
    <col min="9737" max="9737" width="3.7109375" style="31" customWidth="1"/>
    <col min="9738" max="9738" width="3.85546875" style="31" customWidth="1"/>
    <col min="9739" max="9739" width="3.7109375" style="31" customWidth="1"/>
    <col min="9740" max="9740" width="12.7109375" style="31" customWidth="1"/>
    <col min="9741" max="9741" width="52.7109375" style="31" customWidth="1"/>
    <col min="9742" max="9745" width="0" style="31" hidden="1" customWidth="1"/>
    <col min="9746" max="9746" width="12.28515625" style="31" customWidth="1"/>
    <col min="9747" max="9747" width="6.42578125" style="31" customWidth="1"/>
    <col min="9748" max="9748" width="12.28515625" style="31" customWidth="1"/>
    <col min="9749" max="9749" width="0" style="31" hidden="1" customWidth="1"/>
    <col min="9750" max="9750" width="3.7109375" style="31" customWidth="1"/>
    <col min="9751" max="9751" width="11.140625" style="31" bestFit="1" customWidth="1"/>
    <col min="9752" max="9753" width="10.5703125" style="31"/>
    <col min="9754" max="9754" width="11.140625" style="31" customWidth="1"/>
    <col min="9755" max="9984" width="10.5703125" style="31"/>
    <col min="9985" max="9992" width="0" style="31" hidden="1" customWidth="1"/>
    <col min="9993" max="9993" width="3.7109375" style="31" customWidth="1"/>
    <col min="9994" max="9994" width="3.85546875" style="31" customWidth="1"/>
    <col min="9995" max="9995" width="3.7109375" style="31" customWidth="1"/>
    <col min="9996" max="9996" width="12.7109375" style="31" customWidth="1"/>
    <col min="9997" max="9997" width="52.7109375" style="31" customWidth="1"/>
    <col min="9998" max="10001" width="0" style="31" hidden="1" customWidth="1"/>
    <col min="10002" max="10002" width="12.28515625" style="31" customWidth="1"/>
    <col min="10003" max="10003" width="6.42578125" style="31" customWidth="1"/>
    <col min="10004" max="10004" width="12.28515625" style="31" customWidth="1"/>
    <col min="10005" max="10005" width="0" style="31" hidden="1" customWidth="1"/>
    <col min="10006" max="10006" width="3.7109375" style="31" customWidth="1"/>
    <col min="10007" max="10007" width="11.140625" style="31" bestFit="1" customWidth="1"/>
    <col min="10008" max="10009" width="10.5703125" style="31"/>
    <col min="10010" max="10010" width="11.140625" style="31" customWidth="1"/>
    <col min="10011" max="10240" width="10.5703125" style="31"/>
    <col min="10241" max="10248" width="0" style="31" hidden="1" customWidth="1"/>
    <col min="10249" max="10249" width="3.7109375" style="31" customWidth="1"/>
    <col min="10250" max="10250" width="3.85546875" style="31" customWidth="1"/>
    <col min="10251" max="10251" width="3.7109375" style="31" customWidth="1"/>
    <col min="10252" max="10252" width="12.7109375" style="31" customWidth="1"/>
    <col min="10253" max="10253" width="52.7109375" style="31" customWidth="1"/>
    <col min="10254" max="10257" width="0" style="31" hidden="1" customWidth="1"/>
    <col min="10258" max="10258" width="12.28515625" style="31" customWidth="1"/>
    <col min="10259" max="10259" width="6.42578125" style="31" customWidth="1"/>
    <col min="10260" max="10260" width="12.28515625" style="31" customWidth="1"/>
    <col min="10261" max="10261" width="0" style="31" hidden="1" customWidth="1"/>
    <col min="10262" max="10262" width="3.7109375" style="31" customWidth="1"/>
    <col min="10263" max="10263" width="11.140625" style="31" bestFit="1" customWidth="1"/>
    <col min="10264" max="10265" width="10.5703125" style="31"/>
    <col min="10266" max="10266" width="11.140625" style="31" customWidth="1"/>
    <col min="10267" max="10496" width="10.5703125" style="31"/>
    <col min="10497" max="10504" width="0" style="31" hidden="1" customWidth="1"/>
    <col min="10505" max="10505" width="3.7109375" style="31" customWidth="1"/>
    <col min="10506" max="10506" width="3.85546875" style="31" customWidth="1"/>
    <col min="10507" max="10507" width="3.7109375" style="31" customWidth="1"/>
    <col min="10508" max="10508" width="12.7109375" style="31" customWidth="1"/>
    <col min="10509" max="10509" width="52.7109375" style="31" customWidth="1"/>
    <col min="10510" max="10513" width="0" style="31" hidden="1" customWidth="1"/>
    <col min="10514" max="10514" width="12.28515625" style="31" customWidth="1"/>
    <col min="10515" max="10515" width="6.42578125" style="31" customWidth="1"/>
    <col min="10516" max="10516" width="12.28515625" style="31" customWidth="1"/>
    <col min="10517" max="10517" width="0" style="31" hidden="1" customWidth="1"/>
    <col min="10518" max="10518" width="3.7109375" style="31" customWidth="1"/>
    <col min="10519" max="10519" width="11.140625" style="31" bestFit="1" customWidth="1"/>
    <col min="10520" max="10521" width="10.5703125" style="31"/>
    <col min="10522" max="10522" width="11.140625" style="31" customWidth="1"/>
    <col min="10523" max="10752" width="10.5703125" style="31"/>
    <col min="10753" max="10760" width="0" style="31" hidden="1" customWidth="1"/>
    <col min="10761" max="10761" width="3.7109375" style="31" customWidth="1"/>
    <col min="10762" max="10762" width="3.85546875" style="31" customWidth="1"/>
    <col min="10763" max="10763" width="3.7109375" style="31" customWidth="1"/>
    <col min="10764" max="10764" width="12.7109375" style="31" customWidth="1"/>
    <col min="10765" max="10765" width="52.7109375" style="31" customWidth="1"/>
    <col min="10766" max="10769" width="0" style="31" hidden="1" customWidth="1"/>
    <col min="10770" max="10770" width="12.28515625" style="31" customWidth="1"/>
    <col min="10771" max="10771" width="6.42578125" style="31" customWidth="1"/>
    <col min="10772" max="10772" width="12.28515625" style="31" customWidth="1"/>
    <col min="10773" max="10773" width="0" style="31" hidden="1" customWidth="1"/>
    <col min="10774" max="10774" width="3.7109375" style="31" customWidth="1"/>
    <col min="10775" max="10775" width="11.140625" style="31" bestFit="1" customWidth="1"/>
    <col min="10776" max="10777" width="10.5703125" style="31"/>
    <col min="10778" max="10778" width="11.140625" style="31" customWidth="1"/>
    <col min="10779" max="11008" width="10.5703125" style="31"/>
    <col min="11009" max="11016" width="0" style="31" hidden="1" customWidth="1"/>
    <col min="11017" max="11017" width="3.7109375" style="31" customWidth="1"/>
    <col min="11018" max="11018" width="3.85546875" style="31" customWidth="1"/>
    <col min="11019" max="11019" width="3.7109375" style="31" customWidth="1"/>
    <col min="11020" max="11020" width="12.7109375" style="31" customWidth="1"/>
    <col min="11021" max="11021" width="52.7109375" style="31" customWidth="1"/>
    <col min="11022" max="11025" width="0" style="31" hidden="1" customWidth="1"/>
    <col min="11026" max="11026" width="12.28515625" style="31" customWidth="1"/>
    <col min="11027" max="11027" width="6.42578125" style="31" customWidth="1"/>
    <col min="11028" max="11028" width="12.28515625" style="31" customWidth="1"/>
    <col min="11029" max="11029" width="0" style="31" hidden="1" customWidth="1"/>
    <col min="11030" max="11030" width="3.7109375" style="31" customWidth="1"/>
    <col min="11031" max="11031" width="11.140625" style="31" bestFit="1" customWidth="1"/>
    <col min="11032" max="11033" width="10.5703125" style="31"/>
    <col min="11034" max="11034" width="11.140625" style="31" customWidth="1"/>
    <col min="11035" max="11264" width="10.5703125" style="31"/>
    <col min="11265" max="11272" width="0" style="31" hidden="1" customWidth="1"/>
    <col min="11273" max="11273" width="3.7109375" style="31" customWidth="1"/>
    <col min="11274" max="11274" width="3.85546875" style="31" customWidth="1"/>
    <col min="11275" max="11275" width="3.7109375" style="31" customWidth="1"/>
    <col min="11276" max="11276" width="12.7109375" style="31" customWidth="1"/>
    <col min="11277" max="11277" width="52.7109375" style="31" customWidth="1"/>
    <col min="11278" max="11281" width="0" style="31" hidden="1" customWidth="1"/>
    <col min="11282" max="11282" width="12.28515625" style="31" customWidth="1"/>
    <col min="11283" max="11283" width="6.42578125" style="31" customWidth="1"/>
    <col min="11284" max="11284" width="12.28515625" style="31" customWidth="1"/>
    <col min="11285" max="11285" width="0" style="31" hidden="1" customWidth="1"/>
    <col min="11286" max="11286" width="3.7109375" style="31" customWidth="1"/>
    <col min="11287" max="11287" width="11.140625" style="31" bestFit="1" customWidth="1"/>
    <col min="11288" max="11289" width="10.5703125" style="31"/>
    <col min="11290" max="11290" width="11.140625" style="31" customWidth="1"/>
    <col min="11291" max="11520" width="10.5703125" style="31"/>
    <col min="11521" max="11528" width="0" style="31" hidden="1" customWidth="1"/>
    <col min="11529" max="11529" width="3.7109375" style="31" customWidth="1"/>
    <col min="11530" max="11530" width="3.85546875" style="31" customWidth="1"/>
    <col min="11531" max="11531" width="3.7109375" style="31" customWidth="1"/>
    <col min="11532" max="11532" width="12.7109375" style="31" customWidth="1"/>
    <col min="11533" max="11533" width="52.7109375" style="31" customWidth="1"/>
    <col min="11534" max="11537" width="0" style="31" hidden="1" customWidth="1"/>
    <col min="11538" max="11538" width="12.28515625" style="31" customWidth="1"/>
    <col min="11539" max="11539" width="6.42578125" style="31" customWidth="1"/>
    <col min="11540" max="11540" width="12.28515625" style="31" customWidth="1"/>
    <col min="11541" max="11541" width="0" style="31" hidden="1" customWidth="1"/>
    <col min="11542" max="11542" width="3.7109375" style="31" customWidth="1"/>
    <col min="11543" max="11543" width="11.140625" style="31" bestFit="1" customWidth="1"/>
    <col min="11544" max="11545" width="10.5703125" style="31"/>
    <col min="11546" max="11546" width="11.140625" style="31" customWidth="1"/>
    <col min="11547" max="11776" width="10.5703125" style="31"/>
    <col min="11777" max="11784" width="0" style="31" hidden="1" customWidth="1"/>
    <col min="11785" max="11785" width="3.7109375" style="31" customWidth="1"/>
    <col min="11786" max="11786" width="3.85546875" style="31" customWidth="1"/>
    <col min="11787" max="11787" width="3.7109375" style="31" customWidth="1"/>
    <col min="11788" max="11788" width="12.7109375" style="31" customWidth="1"/>
    <col min="11789" max="11789" width="52.7109375" style="31" customWidth="1"/>
    <col min="11790" max="11793" width="0" style="31" hidden="1" customWidth="1"/>
    <col min="11794" max="11794" width="12.28515625" style="31" customWidth="1"/>
    <col min="11795" max="11795" width="6.42578125" style="31" customWidth="1"/>
    <col min="11796" max="11796" width="12.28515625" style="31" customWidth="1"/>
    <col min="11797" max="11797" width="0" style="31" hidden="1" customWidth="1"/>
    <col min="11798" max="11798" width="3.7109375" style="31" customWidth="1"/>
    <col min="11799" max="11799" width="11.140625" style="31" bestFit="1" customWidth="1"/>
    <col min="11800" max="11801" width="10.5703125" style="31"/>
    <col min="11802" max="11802" width="11.140625" style="31" customWidth="1"/>
    <col min="11803" max="12032" width="10.5703125" style="31"/>
    <col min="12033" max="12040" width="0" style="31" hidden="1" customWidth="1"/>
    <col min="12041" max="12041" width="3.7109375" style="31" customWidth="1"/>
    <col min="12042" max="12042" width="3.85546875" style="31" customWidth="1"/>
    <col min="12043" max="12043" width="3.7109375" style="31" customWidth="1"/>
    <col min="12044" max="12044" width="12.7109375" style="31" customWidth="1"/>
    <col min="12045" max="12045" width="52.7109375" style="31" customWidth="1"/>
    <col min="12046" max="12049" width="0" style="31" hidden="1" customWidth="1"/>
    <col min="12050" max="12050" width="12.28515625" style="31" customWidth="1"/>
    <col min="12051" max="12051" width="6.42578125" style="31" customWidth="1"/>
    <col min="12052" max="12052" width="12.28515625" style="31" customWidth="1"/>
    <col min="12053" max="12053" width="0" style="31" hidden="1" customWidth="1"/>
    <col min="12054" max="12054" width="3.7109375" style="31" customWidth="1"/>
    <col min="12055" max="12055" width="11.140625" style="31" bestFit="1" customWidth="1"/>
    <col min="12056" max="12057" width="10.5703125" style="31"/>
    <col min="12058" max="12058" width="11.140625" style="31" customWidth="1"/>
    <col min="12059" max="12288" width="10.5703125" style="31"/>
    <col min="12289" max="12296" width="0" style="31" hidden="1" customWidth="1"/>
    <col min="12297" max="12297" width="3.7109375" style="31" customWidth="1"/>
    <col min="12298" max="12298" width="3.85546875" style="31" customWidth="1"/>
    <col min="12299" max="12299" width="3.7109375" style="31" customWidth="1"/>
    <col min="12300" max="12300" width="12.7109375" style="31" customWidth="1"/>
    <col min="12301" max="12301" width="52.7109375" style="31" customWidth="1"/>
    <col min="12302" max="12305" width="0" style="31" hidden="1" customWidth="1"/>
    <col min="12306" max="12306" width="12.28515625" style="31" customWidth="1"/>
    <col min="12307" max="12307" width="6.42578125" style="31" customWidth="1"/>
    <col min="12308" max="12308" width="12.28515625" style="31" customWidth="1"/>
    <col min="12309" max="12309" width="0" style="31" hidden="1" customWidth="1"/>
    <col min="12310" max="12310" width="3.7109375" style="31" customWidth="1"/>
    <col min="12311" max="12311" width="11.140625" style="31" bestFit="1" customWidth="1"/>
    <col min="12312" max="12313" width="10.5703125" style="31"/>
    <col min="12314" max="12314" width="11.140625" style="31" customWidth="1"/>
    <col min="12315" max="12544" width="10.5703125" style="31"/>
    <col min="12545" max="12552" width="0" style="31" hidden="1" customWidth="1"/>
    <col min="12553" max="12553" width="3.7109375" style="31" customWidth="1"/>
    <col min="12554" max="12554" width="3.85546875" style="31" customWidth="1"/>
    <col min="12555" max="12555" width="3.7109375" style="31" customWidth="1"/>
    <col min="12556" max="12556" width="12.7109375" style="31" customWidth="1"/>
    <col min="12557" max="12557" width="52.7109375" style="31" customWidth="1"/>
    <col min="12558" max="12561" width="0" style="31" hidden="1" customWidth="1"/>
    <col min="12562" max="12562" width="12.28515625" style="31" customWidth="1"/>
    <col min="12563" max="12563" width="6.42578125" style="31" customWidth="1"/>
    <col min="12564" max="12564" width="12.28515625" style="31" customWidth="1"/>
    <col min="12565" max="12565" width="0" style="31" hidden="1" customWidth="1"/>
    <col min="12566" max="12566" width="3.7109375" style="31" customWidth="1"/>
    <col min="12567" max="12567" width="11.140625" style="31" bestFit="1" customWidth="1"/>
    <col min="12568" max="12569" width="10.5703125" style="31"/>
    <col min="12570" max="12570" width="11.140625" style="31" customWidth="1"/>
    <col min="12571" max="12800" width="10.5703125" style="31"/>
    <col min="12801" max="12808" width="0" style="31" hidden="1" customWidth="1"/>
    <col min="12809" max="12809" width="3.7109375" style="31" customWidth="1"/>
    <col min="12810" max="12810" width="3.85546875" style="31" customWidth="1"/>
    <col min="12811" max="12811" width="3.7109375" style="31" customWidth="1"/>
    <col min="12812" max="12812" width="12.7109375" style="31" customWidth="1"/>
    <col min="12813" max="12813" width="52.7109375" style="31" customWidth="1"/>
    <col min="12814" max="12817" width="0" style="31" hidden="1" customWidth="1"/>
    <col min="12818" max="12818" width="12.28515625" style="31" customWidth="1"/>
    <col min="12819" max="12819" width="6.42578125" style="31" customWidth="1"/>
    <col min="12820" max="12820" width="12.28515625" style="31" customWidth="1"/>
    <col min="12821" max="12821" width="0" style="31" hidden="1" customWidth="1"/>
    <col min="12822" max="12822" width="3.7109375" style="31" customWidth="1"/>
    <col min="12823" max="12823" width="11.140625" style="31" bestFit="1" customWidth="1"/>
    <col min="12824" max="12825" width="10.5703125" style="31"/>
    <col min="12826" max="12826" width="11.140625" style="31" customWidth="1"/>
    <col min="12827" max="13056" width="10.5703125" style="31"/>
    <col min="13057" max="13064" width="0" style="31" hidden="1" customWidth="1"/>
    <col min="13065" max="13065" width="3.7109375" style="31" customWidth="1"/>
    <col min="13066" max="13066" width="3.85546875" style="31" customWidth="1"/>
    <col min="13067" max="13067" width="3.7109375" style="31" customWidth="1"/>
    <col min="13068" max="13068" width="12.7109375" style="31" customWidth="1"/>
    <col min="13069" max="13069" width="52.7109375" style="31" customWidth="1"/>
    <col min="13070" max="13073" width="0" style="31" hidden="1" customWidth="1"/>
    <col min="13074" max="13074" width="12.28515625" style="31" customWidth="1"/>
    <col min="13075" max="13075" width="6.42578125" style="31" customWidth="1"/>
    <col min="13076" max="13076" width="12.28515625" style="31" customWidth="1"/>
    <col min="13077" max="13077" width="0" style="31" hidden="1" customWidth="1"/>
    <col min="13078" max="13078" width="3.7109375" style="31" customWidth="1"/>
    <col min="13079" max="13079" width="11.140625" style="31" bestFit="1" customWidth="1"/>
    <col min="13080" max="13081" width="10.5703125" style="31"/>
    <col min="13082" max="13082" width="11.140625" style="31" customWidth="1"/>
    <col min="13083" max="13312" width="10.5703125" style="31"/>
    <col min="13313" max="13320" width="0" style="31" hidden="1" customWidth="1"/>
    <col min="13321" max="13321" width="3.7109375" style="31" customWidth="1"/>
    <col min="13322" max="13322" width="3.85546875" style="31" customWidth="1"/>
    <col min="13323" max="13323" width="3.7109375" style="31" customWidth="1"/>
    <col min="13324" max="13324" width="12.7109375" style="31" customWidth="1"/>
    <col min="13325" max="13325" width="52.7109375" style="31" customWidth="1"/>
    <col min="13326" max="13329" width="0" style="31" hidden="1" customWidth="1"/>
    <col min="13330" max="13330" width="12.28515625" style="31" customWidth="1"/>
    <col min="13331" max="13331" width="6.42578125" style="31" customWidth="1"/>
    <col min="13332" max="13332" width="12.28515625" style="31" customWidth="1"/>
    <col min="13333" max="13333" width="0" style="31" hidden="1" customWidth="1"/>
    <col min="13334" max="13334" width="3.7109375" style="31" customWidth="1"/>
    <col min="13335" max="13335" width="11.140625" style="31" bestFit="1" customWidth="1"/>
    <col min="13336" max="13337" width="10.5703125" style="31"/>
    <col min="13338" max="13338" width="11.140625" style="31" customWidth="1"/>
    <col min="13339" max="13568" width="10.5703125" style="31"/>
    <col min="13569" max="13576" width="0" style="31" hidden="1" customWidth="1"/>
    <col min="13577" max="13577" width="3.7109375" style="31" customWidth="1"/>
    <col min="13578" max="13578" width="3.85546875" style="31" customWidth="1"/>
    <col min="13579" max="13579" width="3.7109375" style="31" customWidth="1"/>
    <col min="13580" max="13580" width="12.7109375" style="31" customWidth="1"/>
    <col min="13581" max="13581" width="52.7109375" style="31" customWidth="1"/>
    <col min="13582" max="13585" width="0" style="31" hidden="1" customWidth="1"/>
    <col min="13586" max="13586" width="12.28515625" style="31" customWidth="1"/>
    <col min="13587" max="13587" width="6.42578125" style="31" customWidth="1"/>
    <col min="13588" max="13588" width="12.28515625" style="31" customWidth="1"/>
    <col min="13589" max="13589" width="0" style="31" hidden="1" customWidth="1"/>
    <col min="13590" max="13590" width="3.7109375" style="31" customWidth="1"/>
    <col min="13591" max="13591" width="11.140625" style="31" bestFit="1" customWidth="1"/>
    <col min="13592" max="13593" width="10.5703125" style="31"/>
    <col min="13594" max="13594" width="11.140625" style="31" customWidth="1"/>
    <col min="13595" max="13824" width="10.5703125" style="31"/>
    <col min="13825" max="13832" width="0" style="31" hidden="1" customWidth="1"/>
    <col min="13833" max="13833" width="3.7109375" style="31" customWidth="1"/>
    <col min="13834" max="13834" width="3.85546875" style="31" customWidth="1"/>
    <col min="13835" max="13835" width="3.7109375" style="31" customWidth="1"/>
    <col min="13836" max="13836" width="12.7109375" style="31" customWidth="1"/>
    <col min="13837" max="13837" width="52.7109375" style="31" customWidth="1"/>
    <col min="13838" max="13841" width="0" style="31" hidden="1" customWidth="1"/>
    <col min="13842" max="13842" width="12.28515625" style="31" customWidth="1"/>
    <col min="13843" max="13843" width="6.42578125" style="31" customWidth="1"/>
    <col min="13844" max="13844" width="12.28515625" style="31" customWidth="1"/>
    <col min="13845" max="13845" width="0" style="31" hidden="1" customWidth="1"/>
    <col min="13846" max="13846" width="3.7109375" style="31" customWidth="1"/>
    <col min="13847" max="13847" width="11.140625" style="31" bestFit="1" customWidth="1"/>
    <col min="13848" max="13849" width="10.5703125" style="31"/>
    <col min="13850" max="13850" width="11.140625" style="31" customWidth="1"/>
    <col min="13851" max="14080" width="10.5703125" style="31"/>
    <col min="14081" max="14088" width="0" style="31" hidden="1" customWidth="1"/>
    <col min="14089" max="14089" width="3.7109375" style="31" customWidth="1"/>
    <col min="14090" max="14090" width="3.85546875" style="31" customWidth="1"/>
    <col min="14091" max="14091" width="3.7109375" style="31" customWidth="1"/>
    <col min="14092" max="14092" width="12.7109375" style="31" customWidth="1"/>
    <col min="14093" max="14093" width="52.7109375" style="31" customWidth="1"/>
    <col min="14094" max="14097" width="0" style="31" hidden="1" customWidth="1"/>
    <col min="14098" max="14098" width="12.28515625" style="31" customWidth="1"/>
    <col min="14099" max="14099" width="6.42578125" style="31" customWidth="1"/>
    <col min="14100" max="14100" width="12.28515625" style="31" customWidth="1"/>
    <col min="14101" max="14101" width="0" style="31" hidden="1" customWidth="1"/>
    <col min="14102" max="14102" width="3.7109375" style="31" customWidth="1"/>
    <col min="14103" max="14103" width="11.140625" style="31" bestFit="1" customWidth="1"/>
    <col min="14104" max="14105" width="10.5703125" style="31"/>
    <col min="14106" max="14106" width="11.140625" style="31" customWidth="1"/>
    <col min="14107" max="14336" width="10.5703125" style="31"/>
    <col min="14337" max="14344" width="0" style="31" hidden="1" customWidth="1"/>
    <col min="14345" max="14345" width="3.7109375" style="31" customWidth="1"/>
    <col min="14346" max="14346" width="3.85546875" style="31" customWidth="1"/>
    <col min="14347" max="14347" width="3.7109375" style="31" customWidth="1"/>
    <col min="14348" max="14348" width="12.7109375" style="31" customWidth="1"/>
    <col min="14349" max="14349" width="52.7109375" style="31" customWidth="1"/>
    <col min="14350" max="14353" width="0" style="31" hidden="1" customWidth="1"/>
    <col min="14354" max="14354" width="12.28515625" style="31" customWidth="1"/>
    <col min="14355" max="14355" width="6.42578125" style="31" customWidth="1"/>
    <col min="14356" max="14356" width="12.28515625" style="31" customWidth="1"/>
    <col min="14357" max="14357" width="0" style="31" hidden="1" customWidth="1"/>
    <col min="14358" max="14358" width="3.7109375" style="31" customWidth="1"/>
    <col min="14359" max="14359" width="11.140625" style="31" bestFit="1" customWidth="1"/>
    <col min="14360" max="14361" width="10.5703125" style="31"/>
    <col min="14362" max="14362" width="11.140625" style="31" customWidth="1"/>
    <col min="14363" max="14592" width="10.5703125" style="31"/>
    <col min="14593" max="14600" width="0" style="31" hidden="1" customWidth="1"/>
    <col min="14601" max="14601" width="3.7109375" style="31" customWidth="1"/>
    <col min="14602" max="14602" width="3.85546875" style="31" customWidth="1"/>
    <col min="14603" max="14603" width="3.7109375" style="31" customWidth="1"/>
    <col min="14604" max="14604" width="12.7109375" style="31" customWidth="1"/>
    <col min="14605" max="14605" width="52.7109375" style="31" customWidth="1"/>
    <col min="14606" max="14609" width="0" style="31" hidden="1" customWidth="1"/>
    <col min="14610" max="14610" width="12.28515625" style="31" customWidth="1"/>
    <col min="14611" max="14611" width="6.42578125" style="31" customWidth="1"/>
    <col min="14612" max="14612" width="12.28515625" style="31" customWidth="1"/>
    <col min="14613" max="14613" width="0" style="31" hidden="1" customWidth="1"/>
    <col min="14614" max="14614" width="3.7109375" style="31" customWidth="1"/>
    <col min="14615" max="14615" width="11.140625" style="31" bestFit="1" customWidth="1"/>
    <col min="14616" max="14617" width="10.5703125" style="31"/>
    <col min="14618" max="14618" width="11.140625" style="31" customWidth="1"/>
    <col min="14619" max="14848" width="10.5703125" style="31"/>
    <col min="14849" max="14856" width="0" style="31" hidden="1" customWidth="1"/>
    <col min="14857" max="14857" width="3.7109375" style="31" customWidth="1"/>
    <col min="14858" max="14858" width="3.85546875" style="31" customWidth="1"/>
    <col min="14859" max="14859" width="3.7109375" style="31" customWidth="1"/>
    <col min="14860" max="14860" width="12.7109375" style="31" customWidth="1"/>
    <col min="14861" max="14861" width="52.7109375" style="31" customWidth="1"/>
    <col min="14862" max="14865" width="0" style="31" hidden="1" customWidth="1"/>
    <col min="14866" max="14866" width="12.28515625" style="31" customWidth="1"/>
    <col min="14867" max="14867" width="6.42578125" style="31" customWidth="1"/>
    <col min="14868" max="14868" width="12.28515625" style="31" customWidth="1"/>
    <col min="14869" max="14869" width="0" style="31" hidden="1" customWidth="1"/>
    <col min="14870" max="14870" width="3.7109375" style="31" customWidth="1"/>
    <col min="14871" max="14871" width="11.140625" style="31" bestFit="1" customWidth="1"/>
    <col min="14872" max="14873" width="10.5703125" style="31"/>
    <col min="14874" max="14874" width="11.140625" style="31" customWidth="1"/>
    <col min="14875" max="15104" width="10.5703125" style="31"/>
    <col min="15105" max="15112" width="0" style="31" hidden="1" customWidth="1"/>
    <col min="15113" max="15113" width="3.7109375" style="31" customWidth="1"/>
    <col min="15114" max="15114" width="3.85546875" style="31" customWidth="1"/>
    <col min="15115" max="15115" width="3.7109375" style="31" customWidth="1"/>
    <col min="15116" max="15116" width="12.7109375" style="31" customWidth="1"/>
    <col min="15117" max="15117" width="52.7109375" style="31" customWidth="1"/>
    <col min="15118" max="15121" width="0" style="31" hidden="1" customWidth="1"/>
    <col min="15122" max="15122" width="12.28515625" style="31" customWidth="1"/>
    <col min="15123" max="15123" width="6.42578125" style="31" customWidth="1"/>
    <col min="15124" max="15124" width="12.28515625" style="31" customWidth="1"/>
    <col min="15125" max="15125" width="0" style="31" hidden="1" customWidth="1"/>
    <col min="15126" max="15126" width="3.7109375" style="31" customWidth="1"/>
    <col min="15127" max="15127" width="11.140625" style="31" bestFit="1" customWidth="1"/>
    <col min="15128" max="15129" width="10.5703125" style="31"/>
    <col min="15130" max="15130" width="11.140625" style="31" customWidth="1"/>
    <col min="15131" max="15360" width="10.5703125" style="31"/>
    <col min="15361" max="15368" width="0" style="31" hidden="1" customWidth="1"/>
    <col min="15369" max="15369" width="3.7109375" style="31" customWidth="1"/>
    <col min="15370" max="15370" width="3.85546875" style="31" customWidth="1"/>
    <col min="15371" max="15371" width="3.7109375" style="31" customWidth="1"/>
    <col min="15372" max="15372" width="12.7109375" style="31" customWidth="1"/>
    <col min="15373" max="15373" width="52.7109375" style="31" customWidth="1"/>
    <col min="15374" max="15377" width="0" style="31" hidden="1" customWidth="1"/>
    <col min="15378" max="15378" width="12.28515625" style="31" customWidth="1"/>
    <col min="15379" max="15379" width="6.42578125" style="31" customWidth="1"/>
    <col min="15380" max="15380" width="12.28515625" style="31" customWidth="1"/>
    <col min="15381" max="15381" width="0" style="31" hidden="1" customWidth="1"/>
    <col min="15382" max="15382" width="3.7109375" style="31" customWidth="1"/>
    <col min="15383" max="15383" width="11.140625" style="31" bestFit="1" customWidth="1"/>
    <col min="15384" max="15385" width="10.5703125" style="31"/>
    <col min="15386" max="15386" width="11.140625" style="31" customWidth="1"/>
    <col min="15387" max="15616" width="10.5703125" style="31"/>
    <col min="15617" max="15624" width="0" style="31" hidden="1" customWidth="1"/>
    <col min="15625" max="15625" width="3.7109375" style="31" customWidth="1"/>
    <col min="15626" max="15626" width="3.85546875" style="31" customWidth="1"/>
    <col min="15627" max="15627" width="3.7109375" style="31" customWidth="1"/>
    <col min="15628" max="15628" width="12.7109375" style="31" customWidth="1"/>
    <col min="15629" max="15629" width="52.7109375" style="31" customWidth="1"/>
    <col min="15630" max="15633" width="0" style="31" hidden="1" customWidth="1"/>
    <col min="15634" max="15634" width="12.28515625" style="31" customWidth="1"/>
    <col min="15635" max="15635" width="6.42578125" style="31" customWidth="1"/>
    <col min="15636" max="15636" width="12.28515625" style="31" customWidth="1"/>
    <col min="15637" max="15637" width="0" style="31" hidden="1" customWidth="1"/>
    <col min="15638" max="15638" width="3.7109375" style="31" customWidth="1"/>
    <col min="15639" max="15639" width="11.140625" style="31" bestFit="1" customWidth="1"/>
    <col min="15640" max="15641" width="10.5703125" style="31"/>
    <col min="15642" max="15642" width="11.140625" style="31" customWidth="1"/>
    <col min="15643" max="15872" width="10.5703125" style="31"/>
    <col min="15873" max="15880" width="0" style="31" hidden="1" customWidth="1"/>
    <col min="15881" max="15881" width="3.7109375" style="31" customWidth="1"/>
    <col min="15882" max="15882" width="3.85546875" style="31" customWidth="1"/>
    <col min="15883" max="15883" width="3.7109375" style="31" customWidth="1"/>
    <col min="15884" max="15884" width="12.7109375" style="31" customWidth="1"/>
    <col min="15885" max="15885" width="52.7109375" style="31" customWidth="1"/>
    <col min="15886" max="15889" width="0" style="31" hidden="1" customWidth="1"/>
    <col min="15890" max="15890" width="12.28515625" style="31" customWidth="1"/>
    <col min="15891" max="15891" width="6.42578125" style="31" customWidth="1"/>
    <col min="15892" max="15892" width="12.28515625" style="31" customWidth="1"/>
    <col min="15893" max="15893" width="0" style="31" hidden="1" customWidth="1"/>
    <col min="15894" max="15894" width="3.7109375" style="31" customWidth="1"/>
    <col min="15895" max="15895" width="11.140625" style="31" bestFit="1" customWidth="1"/>
    <col min="15896" max="15897" width="10.5703125" style="31"/>
    <col min="15898" max="15898" width="11.140625" style="31" customWidth="1"/>
    <col min="15899" max="16128" width="10.5703125" style="31"/>
    <col min="16129" max="16136" width="0" style="31" hidden="1" customWidth="1"/>
    <col min="16137" max="16137" width="3.7109375" style="31" customWidth="1"/>
    <col min="16138" max="16138" width="3.85546875" style="31" customWidth="1"/>
    <col min="16139" max="16139" width="3.7109375" style="31" customWidth="1"/>
    <col min="16140" max="16140" width="12.7109375" style="31" customWidth="1"/>
    <col min="16141" max="16141" width="52.7109375" style="31" customWidth="1"/>
    <col min="16142" max="16145" width="0" style="31" hidden="1" customWidth="1"/>
    <col min="16146" max="16146" width="12.28515625" style="31" customWidth="1"/>
    <col min="16147" max="16147" width="6.42578125" style="31" customWidth="1"/>
    <col min="16148" max="16148" width="12.28515625" style="31" customWidth="1"/>
    <col min="16149" max="16149" width="0" style="31" hidden="1" customWidth="1"/>
    <col min="16150" max="16150" width="3.7109375" style="31" customWidth="1"/>
    <col min="16151" max="16151" width="11.140625" style="31" bestFit="1" customWidth="1"/>
    <col min="16152" max="16153" width="10.5703125" style="31"/>
    <col min="16154" max="16154" width="11.140625" style="31" customWidth="1"/>
    <col min="16155" max="16384" width="10.5703125" style="31"/>
  </cols>
  <sheetData>
    <row r="1" spans="1:34" hidden="1"/>
    <row r="2" spans="1:34" hidden="1"/>
    <row r="3" spans="1:34" hidden="1"/>
    <row r="4" spans="1:34" ht="3" customHeight="1">
      <c r="J4" s="74"/>
      <c r="K4" s="74"/>
      <c r="L4" s="383"/>
      <c r="M4" s="383"/>
      <c r="N4" s="383"/>
    </row>
    <row r="5" spans="1:34" ht="26.1" customHeight="1">
      <c r="J5" s="74"/>
      <c r="K5" s="74"/>
      <c r="L5" s="698" t="s">
        <v>717</v>
      </c>
      <c r="M5" s="698"/>
      <c r="N5" s="698"/>
      <c r="O5" s="698"/>
      <c r="P5" s="698"/>
      <c r="Q5" s="698"/>
      <c r="R5" s="698"/>
      <c r="S5" s="698"/>
      <c r="T5" s="698"/>
      <c r="U5" s="467"/>
    </row>
    <row r="6" spans="1:34" ht="3" customHeight="1">
      <c r="J6" s="74"/>
      <c r="K6" s="74"/>
      <c r="L6" s="383"/>
      <c r="M6" s="383"/>
      <c r="N6" s="383"/>
      <c r="O6" s="384"/>
      <c r="P6" s="384"/>
      <c r="Q6" s="384"/>
      <c r="R6" s="384"/>
      <c r="S6" s="384"/>
      <c r="T6" s="384"/>
      <c r="U6" s="384"/>
    </row>
    <row r="7" spans="1:34" s="378" customFormat="1" ht="5.25" hidden="1">
      <c r="A7" s="183"/>
      <c r="B7" s="183"/>
      <c r="C7" s="183"/>
      <c r="D7" s="183"/>
      <c r="E7" s="183"/>
      <c r="F7" s="183"/>
      <c r="G7" s="183"/>
      <c r="H7" s="183"/>
      <c r="L7" s="583"/>
      <c r="M7" s="545"/>
      <c r="O7" s="674"/>
      <c r="P7" s="674"/>
      <c r="Q7" s="674"/>
      <c r="R7" s="674"/>
      <c r="S7" s="674"/>
      <c r="T7" s="674"/>
      <c r="U7" s="497"/>
      <c r="V7" s="497"/>
      <c r="X7" s="183"/>
      <c r="Y7" s="183"/>
      <c r="Z7" s="183"/>
      <c r="AA7" s="183"/>
      <c r="AB7" s="183"/>
    </row>
    <row r="8" spans="1:34"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75" t="str">
        <f>IF(datePr_ch="",IF(datePr="","",datePr),datePr_ch)</f>
        <v>21.04.2023</v>
      </c>
      <c r="P8" s="675"/>
      <c r="Q8" s="675"/>
      <c r="R8" s="675"/>
      <c r="S8" s="675"/>
      <c r="T8" s="675"/>
      <c r="U8" s="397"/>
      <c r="V8" s="397"/>
      <c r="W8" s="413"/>
      <c r="X8" s="183"/>
      <c r="Y8" s="183"/>
      <c r="Z8" s="183"/>
      <c r="AA8" s="183"/>
      <c r="AB8" s="183"/>
      <c r="AC8" s="183"/>
      <c r="AD8" s="183"/>
      <c r="AE8" s="183"/>
      <c r="AF8" s="183"/>
      <c r="AG8" s="183"/>
      <c r="AH8" s="183"/>
    </row>
    <row r="9" spans="1:34"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75" t="str">
        <f>IF(numberPr_ch="",IF(numberPr="","",numberPr),numberPr_ch)</f>
        <v>05.2-1511</v>
      </c>
      <c r="P9" s="675"/>
      <c r="Q9" s="675"/>
      <c r="R9" s="675"/>
      <c r="S9" s="675"/>
      <c r="T9" s="675"/>
      <c r="U9" s="397"/>
      <c r="V9" s="397"/>
      <c r="W9" s="413"/>
      <c r="X9" s="183"/>
      <c r="Y9" s="183"/>
      <c r="Z9" s="183"/>
      <c r="AA9" s="183"/>
      <c r="AB9" s="183"/>
      <c r="AC9" s="183"/>
      <c r="AD9" s="183"/>
      <c r="AE9" s="183"/>
      <c r="AF9" s="183"/>
      <c r="AG9" s="183"/>
      <c r="AH9" s="183"/>
    </row>
    <row r="10" spans="1:34" s="378" customFormat="1" ht="5.25" hidden="1">
      <c r="A10" s="183"/>
      <c r="B10" s="183"/>
      <c r="C10" s="183"/>
      <c r="D10" s="183"/>
      <c r="E10" s="183"/>
      <c r="F10" s="183"/>
      <c r="G10" s="183"/>
      <c r="H10" s="183"/>
      <c r="L10" s="583"/>
      <c r="M10" s="545"/>
      <c r="O10" s="674"/>
      <c r="P10" s="674"/>
      <c r="Q10" s="674"/>
      <c r="R10" s="674"/>
      <c r="S10" s="674"/>
      <c r="T10" s="674"/>
      <c r="U10" s="497"/>
      <c r="V10" s="497"/>
      <c r="X10" s="183"/>
      <c r="Y10" s="183"/>
      <c r="Z10" s="183"/>
      <c r="AA10" s="183"/>
      <c r="AB10" s="183"/>
    </row>
    <row r="11" spans="1:34" s="138" customFormat="1" ht="11.25" hidden="1">
      <c r="A11" s="183"/>
      <c r="B11" s="183"/>
      <c r="C11" s="183"/>
      <c r="D11" s="183"/>
      <c r="E11" s="183"/>
      <c r="F11" s="183"/>
      <c r="G11" s="183"/>
      <c r="H11" s="183"/>
      <c r="L11" s="699"/>
      <c r="M11" s="699"/>
      <c r="N11" s="388"/>
      <c r="O11" s="397"/>
      <c r="P11" s="397"/>
      <c r="Q11" s="397"/>
      <c r="R11" s="397"/>
      <c r="S11" s="397"/>
      <c r="T11" s="397"/>
      <c r="U11" s="400" t="s">
        <v>371</v>
      </c>
      <c r="X11" s="183"/>
      <c r="Y11" s="183"/>
      <c r="Z11" s="183"/>
      <c r="AA11" s="183"/>
      <c r="AB11" s="183"/>
      <c r="AC11" s="183"/>
      <c r="AD11" s="183"/>
      <c r="AE11" s="183"/>
      <c r="AF11" s="183"/>
      <c r="AG11" s="183"/>
      <c r="AH11" s="183"/>
    </row>
    <row r="12" spans="1:34">
      <c r="J12" s="74"/>
      <c r="K12" s="74"/>
      <c r="L12" s="383"/>
      <c r="M12" s="383"/>
      <c r="N12" s="399"/>
      <c r="O12" s="676"/>
      <c r="P12" s="676"/>
      <c r="Q12" s="676"/>
      <c r="R12" s="676"/>
      <c r="S12" s="676"/>
      <c r="T12" s="676"/>
      <c r="U12" s="676"/>
    </row>
    <row r="13" spans="1:34">
      <c r="J13" s="74"/>
      <c r="K13" s="74"/>
      <c r="L13" s="620" t="s">
        <v>445</v>
      </c>
      <c r="M13" s="620"/>
      <c r="N13" s="620"/>
      <c r="O13" s="620"/>
      <c r="P13" s="620"/>
      <c r="Q13" s="620"/>
      <c r="R13" s="620"/>
      <c r="S13" s="620"/>
      <c r="T13" s="620"/>
      <c r="U13" s="620"/>
      <c r="V13" s="620"/>
      <c r="W13" s="620" t="s">
        <v>446</v>
      </c>
    </row>
    <row r="14" spans="1:34" ht="14.25" customHeight="1">
      <c r="J14" s="74"/>
      <c r="K14" s="74"/>
      <c r="L14" s="682" t="s">
        <v>91</v>
      </c>
      <c r="M14" s="682" t="s">
        <v>602</v>
      </c>
      <c r="N14" s="464"/>
      <c r="O14" s="683" t="s">
        <v>604</v>
      </c>
      <c r="P14" s="684"/>
      <c r="Q14" s="684"/>
      <c r="R14" s="684"/>
      <c r="S14" s="684"/>
      <c r="T14" s="685"/>
      <c r="U14" s="693" t="s">
        <v>339</v>
      </c>
      <c r="V14" s="679" t="s">
        <v>274</v>
      </c>
      <c r="W14" s="620"/>
    </row>
    <row r="15" spans="1:34" ht="14.25" customHeight="1">
      <c r="J15" s="74"/>
      <c r="K15" s="74"/>
      <c r="L15" s="682"/>
      <c r="M15" s="682"/>
      <c r="N15" s="465"/>
      <c r="O15" s="688" t="s">
        <v>578</v>
      </c>
      <c r="P15" s="686" t="s">
        <v>270</v>
      </c>
      <c r="Q15" s="687"/>
      <c r="R15" s="690" t="s">
        <v>615</v>
      </c>
      <c r="S15" s="691"/>
      <c r="T15" s="692"/>
      <c r="U15" s="694"/>
      <c r="V15" s="680"/>
      <c r="W15" s="620"/>
    </row>
    <row r="16" spans="1:34" ht="33.75" customHeight="1">
      <c r="J16" s="74"/>
      <c r="K16" s="74"/>
      <c r="L16" s="682"/>
      <c r="M16" s="682"/>
      <c r="N16" s="466"/>
      <c r="O16" s="689"/>
      <c r="P16" s="88" t="s">
        <v>579</v>
      </c>
      <c r="Q16" s="88" t="s">
        <v>6</v>
      </c>
      <c r="R16" s="89" t="s">
        <v>273</v>
      </c>
      <c r="S16" s="677" t="s">
        <v>272</v>
      </c>
      <c r="T16" s="678"/>
      <c r="U16" s="695"/>
      <c r="V16" s="681"/>
      <c r="W16" s="620"/>
    </row>
    <row r="17" spans="1:36">
      <c r="J17" s="74"/>
      <c r="K17" s="389">
        <v>1</v>
      </c>
      <c r="L17" s="452" t="s">
        <v>92</v>
      </c>
      <c r="M17" s="452" t="s">
        <v>48</v>
      </c>
      <c r="N17" s="454" t="str">
        <f ca="1">OFFSET(N17,0,-1)</f>
        <v>2</v>
      </c>
      <c r="O17" s="453">
        <f ca="1">OFFSET(O17,0,-1)+1</f>
        <v>3</v>
      </c>
      <c r="P17" s="453">
        <f ca="1">OFFSET(P17,0,-1)+1</f>
        <v>4</v>
      </c>
      <c r="Q17" s="453">
        <f ca="1">OFFSET(Q17,0,-1)+1</f>
        <v>5</v>
      </c>
      <c r="R17" s="453">
        <f ca="1">OFFSET(R17,0,-1)+1</f>
        <v>6</v>
      </c>
      <c r="S17" s="700">
        <f ca="1">OFFSET(S17,0,-1)+1</f>
        <v>7</v>
      </c>
      <c r="T17" s="700"/>
      <c r="U17" s="453">
        <f ca="1">OFFSET(U17,0,-2)+1</f>
        <v>8</v>
      </c>
      <c r="V17" s="454">
        <f ca="1">OFFSET(V17,0,-1)</f>
        <v>8</v>
      </c>
      <c r="W17" s="453">
        <f ca="1">OFFSET(W17,0,-1)+1</f>
        <v>9</v>
      </c>
    </row>
    <row r="18" spans="1:36" ht="22.5">
      <c r="A18" s="701">
        <v>1</v>
      </c>
      <c r="E18" s="184"/>
      <c r="F18" s="284"/>
      <c r="G18" s="284"/>
      <c r="H18" s="284"/>
      <c r="J18" s="506"/>
      <c r="K18" s="509"/>
      <c r="L18" s="402">
        <f>mergeValue(A18)</f>
        <v>1</v>
      </c>
      <c r="M18" s="450" t="s">
        <v>19</v>
      </c>
      <c r="N18" s="451"/>
      <c r="O18" s="702"/>
      <c r="P18" s="702"/>
      <c r="Q18" s="702"/>
      <c r="R18" s="702"/>
      <c r="S18" s="702"/>
      <c r="T18" s="702"/>
      <c r="U18" s="702"/>
      <c r="V18" s="702"/>
      <c r="W18" s="446" t="s">
        <v>718</v>
      </c>
      <c r="Y18" s="182"/>
      <c r="Z18" s="182" t="str">
        <f t="shared" ref="Z18:Z31" si="0">IF(M18="","",M18 )</f>
        <v>Наименование тарифа</v>
      </c>
      <c r="AA18" s="182"/>
      <c r="AB18" s="182"/>
      <c r="AC18" s="182"/>
      <c r="AI18" s="173"/>
      <c r="AJ18" s="173"/>
    </row>
    <row r="19" spans="1:36" ht="22.5">
      <c r="A19" s="701"/>
      <c r="B19" s="701">
        <v>1</v>
      </c>
      <c r="E19" s="284"/>
      <c r="F19" s="284"/>
      <c r="G19" s="284"/>
      <c r="H19" s="284"/>
      <c r="I19" s="151"/>
      <c r="J19" s="505"/>
      <c r="K19" s="507"/>
      <c r="L19" s="402" t="str">
        <f>mergeValue(A19) &amp;"."&amp; mergeValue(B19)</f>
        <v>1.1</v>
      </c>
      <c r="M19" s="418" t="s">
        <v>15</v>
      </c>
      <c r="N19" s="451"/>
      <c r="O19" s="702"/>
      <c r="P19" s="702"/>
      <c r="Q19" s="702"/>
      <c r="R19" s="702"/>
      <c r="S19" s="702"/>
      <c r="T19" s="702"/>
      <c r="U19" s="702"/>
      <c r="V19" s="702"/>
      <c r="W19" s="446" t="s">
        <v>459</v>
      </c>
      <c r="Y19" s="182"/>
      <c r="Z19" s="182" t="str">
        <f t="shared" si="0"/>
        <v>Территория действия тарифа</v>
      </c>
      <c r="AA19" s="182"/>
      <c r="AB19" s="182"/>
      <c r="AC19" s="182"/>
      <c r="AI19" s="173"/>
      <c r="AJ19" s="173"/>
    </row>
    <row r="20" spans="1:36" ht="22.5">
      <c r="A20" s="701"/>
      <c r="B20" s="701"/>
      <c r="C20" s="701">
        <v>1</v>
      </c>
      <c r="E20" s="284"/>
      <c r="F20" s="284"/>
      <c r="G20" s="284"/>
      <c r="H20" s="284"/>
      <c r="I20" s="508"/>
      <c r="J20" s="505"/>
      <c r="K20" s="507"/>
      <c r="L20" s="402" t="str">
        <f>mergeValue(A20) &amp;"."&amp; mergeValue(B20)&amp;"."&amp; mergeValue(C20)</f>
        <v>1.1.1</v>
      </c>
      <c r="M20" s="419" t="s">
        <v>7</v>
      </c>
      <c r="N20" s="451"/>
      <c r="O20" s="702"/>
      <c r="P20" s="702"/>
      <c r="Q20" s="702"/>
      <c r="R20" s="702"/>
      <c r="S20" s="702"/>
      <c r="T20" s="702"/>
      <c r="U20" s="702"/>
      <c r="V20" s="702"/>
      <c r="W20" s="446" t="s">
        <v>600</v>
      </c>
      <c r="Y20" s="182"/>
      <c r="Z20" s="182" t="str">
        <f t="shared" si="0"/>
        <v xml:space="preserve">Наименование системы теплоснабжения </v>
      </c>
      <c r="AA20" s="182"/>
      <c r="AB20" s="182"/>
      <c r="AC20" s="182"/>
      <c r="AI20" s="173"/>
      <c r="AJ20" s="173"/>
    </row>
    <row r="21" spans="1:36" ht="22.5">
      <c r="A21" s="701"/>
      <c r="B21" s="701"/>
      <c r="C21" s="701"/>
      <c r="D21" s="701">
        <v>1</v>
      </c>
      <c r="E21" s="284"/>
      <c r="F21" s="284"/>
      <c r="G21" s="284"/>
      <c r="H21" s="284"/>
      <c r="I21" s="508"/>
      <c r="J21" s="505"/>
      <c r="K21" s="507"/>
      <c r="L21" s="402" t="str">
        <f>mergeValue(A21) &amp;"."&amp; mergeValue(B21)&amp;"."&amp; mergeValue(C21)&amp;"."&amp; mergeValue(D21)</f>
        <v>1.1.1.1</v>
      </c>
      <c r="M21" s="420" t="s">
        <v>21</v>
      </c>
      <c r="N21" s="451"/>
      <c r="O21" s="702"/>
      <c r="P21" s="702"/>
      <c r="Q21" s="702"/>
      <c r="R21" s="702"/>
      <c r="S21" s="702"/>
      <c r="T21" s="702"/>
      <c r="U21" s="702"/>
      <c r="V21" s="702"/>
      <c r="W21" s="446" t="s">
        <v>601</v>
      </c>
      <c r="Y21" s="182"/>
      <c r="Z21" s="182" t="str">
        <f t="shared" si="0"/>
        <v xml:space="preserve">Источник тепловой энергии  </v>
      </c>
      <c r="AA21" s="182"/>
      <c r="AB21" s="182"/>
      <c r="AC21" s="182"/>
      <c r="AI21" s="173"/>
      <c r="AJ21" s="173"/>
    </row>
    <row r="22" spans="1:36" ht="78.75">
      <c r="A22" s="701"/>
      <c r="B22" s="701"/>
      <c r="C22" s="701"/>
      <c r="D22" s="701"/>
      <c r="E22" s="701">
        <v>1</v>
      </c>
      <c r="F22" s="284"/>
      <c r="G22" s="284"/>
      <c r="H22" s="173">
        <v>1</v>
      </c>
      <c r="I22" s="701">
        <v>1</v>
      </c>
      <c r="J22" s="284"/>
      <c r="K22" s="511"/>
      <c r="L22" s="402" t="str">
        <f>mergeValue(A22) &amp;"."&amp; mergeValue(B22)&amp;"."&amp; mergeValue(C22)&amp;"."&amp; mergeValue(D22)&amp;"."&amp; mergeValue(E22)</f>
        <v>1.1.1.1.1</v>
      </c>
      <c r="M22" s="422" t="s">
        <v>8</v>
      </c>
      <c r="N22" s="451"/>
      <c r="O22" s="703"/>
      <c r="P22" s="703"/>
      <c r="Q22" s="703"/>
      <c r="R22" s="703"/>
      <c r="S22" s="703"/>
      <c r="T22" s="703"/>
      <c r="U22" s="703"/>
      <c r="V22" s="703"/>
      <c r="W22" s="446" t="s">
        <v>719</v>
      </c>
      <c r="Y22" s="182"/>
      <c r="Z22" s="182" t="str">
        <f t="shared" si="0"/>
        <v>Схема подключения теплопотребляющей установки к коллектору источника тепловой энергии</v>
      </c>
      <c r="AA22" s="182"/>
      <c r="AB22" s="182"/>
      <c r="AC22" s="182"/>
      <c r="AI22" s="173"/>
      <c r="AJ22" s="173"/>
    </row>
    <row r="23" spans="1:36" ht="33.75">
      <c r="A23" s="701"/>
      <c r="B23" s="701"/>
      <c r="C23" s="701"/>
      <c r="D23" s="701"/>
      <c r="E23" s="701"/>
      <c r="F23" s="701">
        <v>1</v>
      </c>
      <c r="G23" s="173"/>
      <c r="H23" s="173"/>
      <c r="I23" s="701"/>
      <c r="J23" s="701">
        <v>1</v>
      </c>
      <c r="K23" s="512"/>
      <c r="L23" s="402" t="str">
        <f>mergeValue(A23) &amp;"."&amp; mergeValue(B23)&amp;"."&amp; mergeValue(C23)&amp;"."&amp; mergeValue(D23)&amp;"."&amp; mergeValue(E23)&amp;"."&amp; mergeValue(F23)</f>
        <v>1.1.1.1.1.1</v>
      </c>
      <c r="M23" s="423" t="s">
        <v>9</v>
      </c>
      <c r="N23" s="451"/>
      <c r="O23" s="704"/>
      <c r="P23" s="705"/>
      <c r="Q23" s="705"/>
      <c r="R23" s="705"/>
      <c r="S23" s="705"/>
      <c r="T23" s="705"/>
      <c r="U23" s="705"/>
      <c r="V23" s="706"/>
      <c r="W23" s="446" t="s">
        <v>720</v>
      </c>
      <c r="Y23" s="182"/>
      <c r="Z23" s="182" t="str">
        <f t="shared" si="0"/>
        <v>Группа потребителей</v>
      </c>
      <c r="AA23" s="182"/>
      <c r="AB23" s="182"/>
      <c r="AC23" s="182"/>
      <c r="AI23" s="173"/>
      <c r="AJ23" s="173"/>
    </row>
    <row r="24" spans="1:36" ht="122.1" customHeight="1">
      <c r="A24" s="701"/>
      <c r="B24" s="701"/>
      <c r="C24" s="701"/>
      <c r="D24" s="701"/>
      <c r="E24" s="701"/>
      <c r="F24" s="701"/>
      <c r="G24" s="173">
        <v>1</v>
      </c>
      <c r="H24" s="173"/>
      <c r="I24" s="701"/>
      <c r="J24" s="701"/>
      <c r="K24" s="512">
        <v>1</v>
      </c>
      <c r="L24" s="402" t="str">
        <f>mergeValue(A24) &amp;"."&amp; mergeValue(B24)&amp;"."&amp; mergeValue(C24)&amp;"."&amp; mergeValue(D24)&amp;"."&amp; mergeValue(E24)&amp;"."&amp; mergeValue(F24)&amp;"."&amp; mergeValue(G24)</f>
        <v>1.1.1.1.1.1.1</v>
      </c>
      <c r="M24" s="528"/>
      <c r="N24" s="451"/>
      <c r="O24" s="428"/>
      <c r="P24" s="428"/>
      <c r="Q24" s="539"/>
      <c r="R24" s="696"/>
      <c r="S24" s="697" t="s">
        <v>83</v>
      </c>
      <c r="T24" s="696"/>
      <c r="U24" s="697" t="s">
        <v>84</v>
      </c>
      <c r="V24" s="428"/>
      <c r="W24" s="671" t="s">
        <v>721</v>
      </c>
      <c r="X24" s="173" t="str">
        <f>strCheckDate(O25:V25)</f>
        <v/>
      </c>
      <c r="Y24" s="182"/>
      <c r="Z24" s="182" t="str">
        <f t="shared" si="0"/>
        <v/>
      </c>
      <c r="AA24" s="182"/>
      <c r="AB24" s="182"/>
      <c r="AC24" s="182"/>
      <c r="AI24" s="173"/>
      <c r="AJ24" s="173"/>
    </row>
    <row r="25" spans="1:36" ht="11.25" hidden="1">
      <c r="A25" s="701"/>
      <c r="B25" s="701"/>
      <c r="C25" s="701"/>
      <c r="D25" s="701"/>
      <c r="E25" s="701"/>
      <c r="F25" s="701"/>
      <c r="G25" s="173"/>
      <c r="H25" s="173"/>
      <c r="I25" s="701"/>
      <c r="J25" s="701"/>
      <c r="K25" s="512"/>
      <c r="L25" s="244"/>
      <c r="M25" s="451"/>
      <c r="N25" s="451"/>
      <c r="O25" s="428"/>
      <c r="P25" s="428"/>
      <c r="Q25" s="438" t="str">
        <f>R24 &amp; "-" &amp; T24</f>
        <v>-</v>
      </c>
      <c r="R25" s="696"/>
      <c r="S25" s="697"/>
      <c r="T25" s="696"/>
      <c r="U25" s="697"/>
      <c r="V25" s="428"/>
      <c r="W25" s="672"/>
      <c r="Y25" s="182"/>
      <c r="Z25" s="182" t="str">
        <f t="shared" si="0"/>
        <v/>
      </c>
      <c r="AA25" s="182"/>
      <c r="AB25" s="182"/>
      <c r="AC25" s="182"/>
      <c r="AI25" s="173"/>
      <c r="AJ25" s="173"/>
    </row>
    <row r="26" spans="1:36" ht="15" customHeight="1">
      <c r="A26" s="701"/>
      <c r="B26" s="701"/>
      <c r="C26" s="701"/>
      <c r="D26" s="701"/>
      <c r="E26" s="701"/>
      <c r="F26" s="701"/>
      <c r="G26" s="284"/>
      <c r="H26" s="173"/>
      <c r="I26" s="701"/>
      <c r="J26" s="701"/>
      <c r="K26" s="511"/>
      <c r="L26" s="416"/>
      <c r="M26" s="425" t="s">
        <v>24</v>
      </c>
      <c r="N26" s="141"/>
      <c r="O26" s="141"/>
      <c r="P26" s="141"/>
      <c r="Q26" s="141"/>
      <c r="R26" s="141"/>
      <c r="S26" s="141"/>
      <c r="T26" s="141"/>
      <c r="U26" s="141"/>
      <c r="V26" s="426"/>
      <c r="W26" s="673"/>
      <c r="Y26" s="182"/>
      <c r="Z26" s="182" t="str">
        <f t="shared" si="0"/>
        <v>Добавить вид теплоносителя (параметры теплоносителя)</v>
      </c>
      <c r="AA26" s="182"/>
      <c r="AB26" s="182"/>
      <c r="AC26" s="182"/>
      <c r="AI26" s="173"/>
      <c r="AJ26" s="173"/>
    </row>
    <row r="27" spans="1:36" ht="15" customHeight="1">
      <c r="A27" s="701"/>
      <c r="B27" s="701"/>
      <c r="C27" s="701"/>
      <c r="D27" s="701"/>
      <c r="E27" s="701"/>
      <c r="F27" s="284"/>
      <c r="G27" s="284"/>
      <c r="H27" s="173"/>
      <c r="I27" s="701"/>
      <c r="J27" s="284"/>
      <c r="K27" s="511"/>
      <c r="L27" s="416"/>
      <c r="M27" s="424" t="s">
        <v>10</v>
      </c>
      <c r="N27" s="141"/>
      <c r="O27" s="141"/>
      <c r="P27" s="141"/>
      <c r="Q27" s="141"/>
      <c r="R27" s="141"/>
      <c r="S27" s="141"/>
      <c r="T27" s="141"/>
      <c r="U27" s="429"/>
      <c r="V27" s="141"/>
      <c r="W27" s="468"/>
      <c r="Y27" s="182"/>
      <c r="Z27" s="182" t="str">
        <f t="shared" si="0"/>
        <v>Добавить группу потребителей</v>
      </c>
      <c r="AA27" s="182"/>
      <c r="AB27" s="182"/>
      <c r="AC27" s="182"/>
      <c r="AI27" s="173"/>
      <c r="AJ27" s="173"/>
    </row>
    <row r="28" spans="1:36" ht="15" customHeight="1">
      <c r="A28" s="701"/>
      <c r="B28" s="701"/>
      <c r="C28" s="701"/>
      <c r="D28" s="701"/>
      <c r="E28" s="510"/>
      <c r="F28" s="284"/>
      <c r="G28" s="284"/>
      <c r="H28" s="284"/>
      <c r="I28" s="506"/>
      <c r="J28" s="73"/>
      <c r="K28" s="509"/>
      <c r="L28" s="416"/>
      <c r="M28" s="421" t="s">
        <v>11</v>
      </c>
      <c r="N28" s="141"/>
      <c r="O28" s="141"/>
      <c r="P28" s="141"/>
      <c r="Q28" s="141"/>
      <c r="R28" s="141"/>
      <c r="S28" s="141"/>
      <c r="T28" s="141"/>
      <c r="U28" s="429"/>
      <c r="V28" s="141"/>
      <c r="W28" s="468"/>
      <c r="Y28" s="182"/>
      <c r="Z28" s="182" t="str">
        <f t="shared" si="0"/>
        <v>Добавить схему подключения</v>
      </c>
      <c r="AA28" s="182"/>
      <c r="AB28" s="182"/>
      <c r="AC28" s="182"/>
      <c r="AI28" s="173"/>
      <c r="AJ28" s="173"/>
    </row>
    <row r="29" spans="1:36" ht="15" customHeight="1">
      <c r="A29" s="701"/>
      <c r="B29" s="701"/>
      <c r="C29" s="701"/>
      <c r="D29" s="510"/>
      <c r="E29" s="510"/>
      <c r="F29" s="284"/>
      <c r="G29" s="284"/>
      <c r="H29" s="284"/>
      <c r="I29" s="506"/>
      <c r="J29" s="73"/>
      <c r="K29" s="509"/>
      <c r="L29" s="416"/>
      <c r="M29" s="130" t="s">
        <v>16</v>
      </c>
      <c r="N29" s="141"/>
      <c r="O29" s="141"/>
      <c r="P29" s="141"/>
      <c r="Q29" s="141"/>
      <c r="R29" s="141"/>
      <c r="S29" s="141"/>
      <c r="T29" s="141"/>
      <c r="U29" s="429"/>
      <c r="V29" s="141"/>
      <c r="W29" s="468"/>
      <c r="Y29" s="182"/>
      <c r="Z29" s="182" t="str">
        <f t="shared" si="0"/>
        <v>Добавить источник тепловой энергии</v>
      </c>
      <c r="AA29" s="182"/>
      <c r="AB29" s="182"/>
      <c r="AC29" s="182"/>
      <c r="AI29" s="173"/>
      <c r="AJ29" s="173"/>
    </row>
    <row r="30" spans="1:36" ht="15" customHeight="1">
      <c r="A30" s="701"/>
      <c r="B30" s="701"/>
      <c r="C30" s="510"/>
      <c r="D30" s="510"/>
      <c r="E30" s="510"/>
      <c r="F30" s="510"/>
      <c r="G30" s="515"/>
      <c r="H30" s="506"/>
      <c r="I30" s="513"/>
      <c r="J30" s="73"/>
      <c r="K30" s="514"/>
      <c r="L30" s="416"/>
      <c r="M30" s="129" t="s">
        <v>17</v>
      </c>
      <c r="N30" s="141"/>
      <c r="O30" s="141"/>
      <c r="P30" s="141"/>
      <c r="Q30" s="141"/>
      <c r="R30" s="141"/>
      <c r="S30" s="141"/>
      <c r="T30" s="141"/>
      <c r="U30" s="429"/>
      <c r="V30" s="141"/>
      <c r="W30" s="468"/>
      <c r="Y30" s="182"/>
      <c r="Z30" s="182" t="str">
        <f t="shared" si="0"/>
        <v>Добавить наименование системы теплоснабжения</v>
      </c>
      <c r="AA30" s="182"/>
      <c r="AB30" s="182"/>
      <c r="AC30" s="182"/>
      <c r="AI30" s="173"/>
      <c r="AJ30" s="173"/>
    </row>
    <row r="31" spans="1:36" ht="15" customHeight="1">
      <c r="A31" s="701"/>
      <c r="B31" s="510"/>
      <c r="C31" s="510"/>
      <c r="D31" s="510"/>
      <c r="E31" s="510"/>
      <c r="F31" s="510"/>
      <c r="G31" s="515"/>
      <c r="H31" s="506"/>
      <c r="I31" s="506"/>
      <c r="J31" s="73"/>
      <c r="K31" s="509"/>
      <c r="L31" s="416"/>
      <c r="M31" s="135" t="s">
        <v>18</v>
      </c>
      <c r="N31" s="141"/>
      <c r="O31" s="141"/>
      <c r="P31" s="141"/>
      <c r="Q31" s="141"/>
      <c r="R31" s="141"/>
      <c r="S31" s="141"/>
      <c r="T31" s="141"/>
      <c r="U31" s="429"/>
      <c r="V31" s="141"/>
      <c r="W31" s="468"/>
      <c r="Y31" s="182"/>
      <c r="Z31" s="182" t="str">
        <f t="shared" si="0"/>
        <v>Добавить территорию действия тарифа</v>
      </c>
      <c r="AA31" s="182"/>
      <c r="AB31" s="182"/>
      <c r="AC31" s="182"/>
      <c r="AI31" s="173"/>
      <c r="AJ31" s="173"/>
    </row>
    <row r="32" spans="1:36" customFormat="1" ht="15" customHeight="1">
      <c r="L32" s="391"/>
      <c r="M32" s="144" t="s">
        <v>308</v>
      </c>
      <c r="N32" s="141"/>
      <c r="O32" s="141"/>
      <c r="P32" s="141"/>
      <c r="Q32" s="141"/>
      <c r="R32" s="141"/>
      <c r="S32" s="141"/>
      <c r="T32" s="141"/>
      <c r="U32" s="429"/>
      <c r="V32" s="141"/>
      <c r="W32" s="468"/>
      <c r="X32" s="175"/>
      <c r="Y32" s="175"/>
      <c r="Z32" s="175"/>
      <c r="AA32" s="175"/>
      <c r="AB32" s="175"/>
      <c r="AC32" s="175"/>
      <c r="AD32" s="175"/>
      <c r="AE32" s="175"/>
      <c r="AF32" s="175"/>
      <c r="AG32" s="175"/>
      <c r="AH32" s="175"/>
    </row>
    <row r="33" spans="1:34" ht="11.25">
      <c r="A33" s="31"/>
      <c r="B33" s="31"/>
      <c r="C33" s="31"/>
      <c r="D33" s="31"/>
      <c r="E33" s="31"/>
      <c r="F33" s="31"/>
      <c r="G33" s="31"/>
      <c r="H33" s="31"/>
      <c r="I33" s="31"/>
      <c r="J33" s="31"/>
      <c r="K33" s="31"/>
      <c r="X33" s="31"/>
      <c r="Y33" s="31"/>
      <c r="Z33" s="31"/>
      <c r="AA33" s="31"/>
      <c r="AB33" s="31"/>
      <c r="AC33" s="31"/>
      <c r="AD33" s="31"/>
      <c r="AE33" s="31"/>
      <c r="AF33" s="31"/>
      <c r="AG33" s="31"/>
      <c r="AH33" s="31"/>
    </row>
    <row r="34" spans="1:34" ht="90" customHeight="1">
      <c r="L34" s="1">
        <v>1</v>
      </c>
      <c r="M34" s="665" t="s">
        <v>722</v>
      </c>
      <c r="N34" s="665"/>
      <c r="O34" s="665"/>
      <c r="P34" s="665"/>
      <c r="Q34" s="665"/>
      <c r="R34" s="665"/>
      <c r="S34" s="665"/>
      <c r="T34" s="665"/>
      <c r="U34" s="665"/>
      <c r="V34" s="665"/>
      <c r="W34" s="665"/>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49</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69"/>
      <c r="B13" s="669"/>
      <c r="C13" s="669"/>
      <c r="D13" s="277">
        <v>1</v>
      </c>
      <c r="F13" s="165" t="str">
        <f>"4."&amp;mergeValue(A13) &amp;"."&amp;mergeValue(B13)&amp;"."&amp;mergeValue(C13)&amp;"."&amp;mergeValue(D13)</f>
        <v>4.1.1.1.1</v>
      </c>
      <c r="G13" s="340" t="s">
        <v>477</v>
      </c>
      <c r="H13" s="259"/>
      <c r="I13" s="670" t="s">
        <v>569</v>
      </c>
      <c r="J13" s="272"/>
      <c r="K13" s="183"/>
      <c r="L13" s="183"/>
      <c r="M13" s="183"/>
      <c r="N13" s="183"/>
      <c r="O13" s="183"/>
      <c r="P13" s="183"/>
      <c r="Q13" s="183"/>
      <c r="R13" s="183"/>
      <c r="S13" s="183"/>
      <c r="T13" s="183"/>
    </row>
    <row r="14" spans="1:20" s="138" customFormat="1" ht="18.75">
      <c r="A14" s="669"/>
      <c r="B14" s="669"/>
      <c r="C14" s="669"/>
      <c r="D14" s="277"/>
      <c r="F14" s="273"/>
      <c r="G14" s="130" t="s">
        <v>4</v>
      </c>
      <c r="H14" s="278"/>
      <c r="I14" s="670"/>
      <c r="J14" s="272"/>
      <c r="K14" s="183"/>
      <c r="L14" s="183"/>
      <c r="M14" s="183"/>
      <c r="N14" s="183"/>
      <c r="O14" s="183"/>
      <c r="P14" s="183"/>
      <c r="Q14" s="183"/>
      <c r="R14" s="183"/>
      <c r="S14" s="183"/>
      <c r="T14" s="183"/>
    </row>
    <row r="15" spans="1:20" s="138" customFormat="1" ht="18.75">
      <c r="A15" s="669"/>
      <c r="B15" s="669"/>
      <c r="C15" s="277"/>
      <c r="D15" s="277"/>
      <c r="F15" s="341"/>
      <c r="G15" s="168" t="s">
        <v>401</v>
      </c>
      <c r="H15" s="342"/>
      <c r="I15" s="343"/>
      <c r="J15" s="272"/>
      <c r="K15" s="183"/>
      <c r="L15" s="183"/>
      <c r="M15" s="183"/>
      <c r="N15" s="183"/>
      <c r="O15" s="183"/>
      <c r="P15" s="183"/>
      <c r="Q15" s="183"/>
      <c r="R15" s="183"/>
      <c r="S15" s="183"/>
      <c r="T15" s="183"/>
    </row>
    <row r="16" spans="1:20" s="138" customFormat="1" ht="18.75">
      <c r="A16" s="669"/>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5" t="s">
        <v>571</v>
      </c>
      <c r="H19" s="665"/>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hidden="1" customWidth="1"/>
    <col min="16"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34" width="10.5703125" style="173"/>
    <col min="35" max="256" width="10.5703125" style="31"/>
    <col min="257" max="264" width="0" style="31" hidden="1" customWidth="1"/>
    <col min="265" max="265" width="3.7109375" style="31" customWidth="1"/>
    <col min="266" max="266" width="3.85546875" style="31" customWidth="1"/>
    <col min="267" max="267" width="3.7109375" style="31" customWidth="1"/>
    <col min="268" max="268" width="12.7109375" style="31" customWidth="1"/>
    <col min="269" max="269" width="52.7109375" style="31" customWidth="1"/>
    <col min="270" max="273" width="0" style="31" hidden="1" customWidth="1"/>
    <col min="274" max="274" width="12.28515625" style="31" customWidth="1"/>
    <col min="275" max="275" width="6.42578125" style="31" customWidth="1"/>
    <col min="276" max="276" width="12.28515625" style="31" customWidth="1"/>
    <col min="277" max="277" width="0" style="31" hidden="1" customWidth="1"/>
    <col min="278" max="278" width="3.7109375" style="31" customWidth="1"/>
    <col min="279" max="279" width="11.140625" style="31" bestFit="1" customWidth="1"/>
    <col min="280" max="281" width="10.5703125" style="31"/>
    <col min="282" max="282" width="11.140625" style="31" customWidth="1"/>
    <col min="283" max="512" width="10.5703125" style="31"/>
    <col min="513" max="520" width="0" style="31" hidden="1" customWidth="1"/>
    <col min="521" max="521" width="3.7109375" style="31" customWidth="1"/>
    <col min="522" max="522" width="3.85546875" style="31" customWidth="1"/>
    <col min="523" max="523" width="3.7109375" style="31" customWidth="1"/>
    <col min="524" max="524" width="12.7109375" style="31" customWidth="1"/>
    <col min="525" max="525" width="52.7109375" style="31" customWidth="1"/>
    <col min="526" max="529" width="0" style="31" hidden="1" customWidth="1"/>
    <col min="530" max="530" width="12.28515625" style="31" customWidth="1"/>
    <col min="531" max="531" width="6.42578125" style="31" customWidth="1"/>
    <col min="532" max="532" width="12.28515625" style="31" customWidth="1"/>
    <col min="533" max="533" width="0" style="31" hidden="1" customWidth="1"/>
    <col min="534" max="534" width="3.7109375" style="31" customWidth="1"/>
    <col min="535" max="535" width="11.140625" style="31" bestFit="1" customWidth="1"/>
    <col min="536" max="537" width="10.5703125" style="31"/>
    <col min="538" max="538" width="11.140625" style="31" customWidth="1"/>
    <col min="539" max="768" width="10.5703125" style="31"/>
    <col min="769" max="776" width="0" style="31" hidden="1" customWidth="1"/>
    <col min="777" max="777" width="3.7109375" style="31" customWidth="1"/>
    <col min="778" max="778" width="3.85546875" style="31" customWidth="1"/>
    <col min="779" max="779" width="3.7109375" style="31" customWidth="1"/>
    <col min="780" max="780" width="12.7109375" style="31" customWidth="1"/>
    <col min="781" max="781" width="52.7109375" style="31" customWidth="1"/>
    <col min="782" max="785" width="0" style="31" hidden="1" customWidth="1"/>
    <col min="786" max="786" width="12.28515625" style="31" customWidth="1"/>
    <col min="787" max="787" width="6.42578125" style="31" customWidth="1"/>
    <col min="788" max="788" width="12.28515625" style="31" customWidth="1"/>
    <col min="789" max="789" width="0" style="31" hidden="1" customWidth="1"/>
    <col min="790" max="790" width="3.7109375" style="31" customWidth="1"/>
    <col min="791" max="791" width="11.140625" style="31" bestFit="1" customWidth="1"/>
    <col min="792" max="793" width="10.5703125" style="31"/>
    <col min="794" max="794" width="11.140625" style="31" customWidth="1"/>
    <col min="795" max="1024" width="10.5703125" style="31"/>
    <col min="1025" max="1032" width="0" style="31" hidden="1" customWidth="1"/>
    <col min="1033" max="1033" width="3.7109375" style="31" customWidth="1"/>
    <col min="1034" max="1034" width="3.85546875" style="31" customWidth="1"/>
    <col min="1035" max="1035" width="3.7109375" style="31" customWidth="1"/>
    <col min="1036" max="1036" width="12.7109375" style="31" customWidth="1"/>
    <col min="1037" max="1037" width="52.7109375" style="31" customWidth="1"/>
    <col min="1038" max="1041" width="0" style="31" hidden="1" customWidth="1"/>
    <col min="1042" max="1042" width="12.28515625" style="31" customWidth="1"/>
    <col min="1043" max="1043" width="6.42578125" style="31" customWidth="1"/>
    <col min="1044" max="1044" width="12.28515625" style="31" customWidth="1"/>
    <col min="1045" max="1045" width="0" style="31" hidden="1" customWidth="1"/>
    <col min="1046" max="1046" width="3.7109375" style="31" customWidth="1"/>
    <col min="1047" max="1047" width="11.140625" style="31" bestFit="1" customWidth="1"/>
    <col min="1048" max="1049" width="10.5703125" style="31"/>
    <col min="1050" max="1050" width="11.140625" style="31" customWidth="1"/>
    <col min="1051" max="1280" width="10.5703125" style="31"/>
    <col min="1281" max="1288" width="0" style="31" hidden="1" customWidth="1"/>
    <col min="1289" max="1289" width="3.7109375" style="31" customWidth="1"/>
    <col min="1290" max="1290" width="3.85546875" style="31" customWidth="1"/>
    <col min="1291" max="1291" width="3.7109375" style="31" customWidth="1"/>
    <col min="1292" max="1292" width="12.7109375" style="31" customWidth="1"/>
    <col min="1293" max="1293" width="52.7109375" style="31" customWidth="1"/>
    <col min="1294" max="1297" width="0" style="31" hidden="1" customWidth="1"/>
    <col min="1298" max="1298" width="12.28515625" style="31" customWidth="1"/>
    <col min="1299" max="1299" width="6.42578125" style="31" customWidth="1"/>
    <col min="1300" max="1300" width="12.28515625" style="31" customWidth="1"/>
    <col min="1301" max="1301" width="0" style="31" hidden="1" customWidth="1"/>
    <col min="1302" max="1302" width="3.7109375" style="31" customWidth="1"/>
    <col min="1303" max="1303" width="11.140625" style="31" bestFit="1" customWidth="1"/>
    <col min="1304" max="1305" width="10.5703125" style="31"/>
    <col min="1306" max="1306" width="11.140625" style="31" customWidth="1"/>
    <col min="1307" max="1536" width="10.5703125" style="31"/>
    <col min="1537" max="1544" width="0" style="31" hidden="1" customWidth="1"/>
    <col min="1545" max="1545" width="3.7109375" style="31" customWidth="1"/>
    <col min="1546" max="1546" width="3.85546875" style="31" customWidth="1"/>
    <col min="1547" max="1547" width="3.7109375" style="31" customWidth="1"/>
    <col min="1548" max="1548" width="12.7109375" style="31" customWidth="1"/>
    <col min="1549" max="1549" width="52.7109375" style="31" customWidth="1"/>
    <col min="1550" max="1553" width="0" style="31" hidden="1" customWidth="1"/>
    <col min="1554" max="1554" width="12.28515625" style="31" customWidth="1"/>
    <col min="1555" max="1555" width="6.42578125" style="31" customWidth="1"/>
    <col min="1556" max="1556" width="12.28515625" style="31" customWidth="1"/>
    <col min="1557" max="1557" width="0" style="31" hidden="1" customWidth="1"/>
    <col min="1558" max="1558" width="3.7109375" style="31" customWidth="1"/>
    <col min="1559" max="1559" width="11.140625" style="31" bestFit="1" customWidth="1"/>
    <col min="1560" max="1561" width="10.5703125" style="31"/>
    <col min="1562" max="1562" width="11.140625" style="31" customWidth="1"/>
    <col min="1563" max="1792" width="10.5703125" style="31"/>
    <col min="1793" max="1800" width="0" style="31" hidden="1" customWidth="1"/>
    <col min="1801" max="1801" width="3.7109375" style="31" customWidth="1"/>
    <col min="1802" max="1802" width="3.85546875" style="31" customWidth="1"/>
    <col min="1803" max="1803" width="3.7109375" style="31" customWidth="1"/>
    <col min="1804" max="1804" width="12.7109375" style="31" customWidth="1"/>
    <col min="1805" max="1805" width="52.7109375" style="31" customWidth="1"/>
    <col min="1806" max="1809" width="0" style="31" hidden="1" customWidth="1"/>
    <col min="1810" max="1810" width="12.28515625" style="31" customWidth="1"/>
    <col min="1811" max="1811" width="6.42578125" style="31" customWidth="1"/>
    <col min="1812" max="1812" width="12.28515625" style="31" customWidth="1"/>
    <col min="1813" max="1813" width="0" style="31" hidden="1" customWidth="1"/>
    <col min="1814" max="1814" width="3.7109375" style="31" customWidth="1"/>
    <col min="1815" max="1815" width="11.140625" style="31" bestFit="1" customWidth="1"/>
    <col min="1816" max="1817" width="10.5703125" style="31"/>
    <col min="1818" max="1818" width="11.140625" style="31" customWidth="1"/>
    <col min="1819" max="2048" width="10.5703125" style="31"/>
    <col min="2049" max="2056" width="0" style="31" hidden="1" customWidth="1"/>
    <col min="2057" max="2057" width="3.7109375" style="31" customWidth="1"/>
    <col min="2058" max="2058" width="3.85546875" style="31" customWidth="1"/>
    <col min="2059" max="2059" width="3.7109375" style="31" customWidth="1"/>
    <col min="2060" max="2060" width="12.7109375" style="31" customWidth="1"/>
    <col min="2061" max="2061" width="52.7109375" style="31" customWidth="1"/>
    <col min="2062" max="2065" width="0" style="31" hidden="1" customWidth="1"/>
    <col min="2066" max="2066" width="12.28515625" style="31" customWidth="1"/>
    <col min="2067" max="2067" width="6.42578125" style="31" customWidth="1"/>
    <col min="2068" max="2068" width="12.28515625" style="31" customWidth="1"/>
    <col min="2069" max="2069" width="0" style="31" hidden="1" customWidth="1"/>
    <col min="2070" max="2070" width="3.7109375" style="31" customWidth="1"/>
    <col min="2071" max="2071" width="11.140625" style="31" bestFit="1" customWidth="1"/>
    <col min="2072" max="2073" width="10.5703125" style="31"/>
    <col min="2074" max="2074" width="11.140625" style="31" customWidth="1"/>
    <col min="2075" max="2304" width="10.5703125" style="31"/>
    <col min="2305" max="2312" width="0" style="31" hidden="1" customWidth="1"/>
    <col min="2313" max="2313" width="3.7109375" style="31" customWidth="1"/>
    <col min="2314" max="2314" width="3.85546875" style="31" customWidth="1"/>
    <col min="2315" max="2315" width="3.7109375" style="31" customWidth="1"/>
    <col min="2316" max="2316" width="12.7109375" style="31" customWidth="1"/>
    <col min="2317" max="2317" width="52.7109375" style="31" customWidth="1"/>
    <col min="2318" max="2321" width="0" style="31" hidden="1" customWidth="1"/>
    <col min="2322" max="2322" width="12.28515625" style="31" customWidth="1"/>
    <col min="2323" max="2323" width="6.42578125" style="31" customWidth="1"/>
    <col min="2324" max="2324" width="12.28515625" style="31" customWidth="1"/>
    <col min="2325" max="2325" width="0" style="31" hidden="1" customWidth="1"/>
    <col min="2326" max="2326" width="3.7109375" style="31" customWidth="1"/>
    <col min="2327" max="2327" width="11.140625" style="31" bestFit="1" customWidth="1"/>
    <col min="2328" max="2329" width="10.5703125" style="31"/>
    <col min="2330" max="2330" width="11.140625" style="31" customWidth="1"/>
    <col min="2331" max="2560" width="10.5703125" style="31"/>
    <col min="2561" max="2568" width="0" style="31" hidden="1" customWidth="1"/>
    <col min="2569" max="2569" width="3.7109375" style="31" customWidth="1"/>
    <col min="2570" max="2570" width="3.85546875" style="31" customWidth="1"/>
    <col min="2571" max="2571" width="3.7109375" style="31" customWidth="1"/>
    <col min="2572" max="2572" width="12.7109375" style="31" customWidth="1"/>
    <col min="2573" max="2573" width="52.7109375" style="31" customWidth="1"/>
    <col min="2574" max="2577" width="0" style="31" hidden="1" customWidth="1"/>
    <col min="2578" max="2578" width="12.28515625" style="31" customWidth="1"/>
    <col min="2579" max="2579" width="6.42578125" style="31" customWidth="1"/>
    <col min="2580" max="2580" width="12.28515625" style="31" customWidth="1"/>
    <col min="2581" max="2581" width="0" style="31" hidden="1" customWidth="1"/>
    <col min="2582" max="2582" width="3.7109375" style="31" customWidth="1"/>
    <col min="2583" max="2583" width="11.140625" style="31" bestFit="1" customWidth="1"/>
    <col min="2584" max="2585" width="10.5703125" style="31"/>
    <col min="2586" max="2586" width="11.140625" style="31" customWidth="1"/>
    <col min="2587" max="2816" width="10.5703125" style="31"/>
    <col min="2817" max="2824" width="0" style="31" hidden="1" customWidth="1"/>
    <col min="2825" max="2825" width="3.7109375" style="31" customWidth="1"/>
    <col min="2826" max="2826" width="3.85546875" style="31" customWidth="1"/>
    <col min="2827" max="2827" width="3.7109375" style="31" customWidth="1"/>
    <col min="2828" max="2828" width="12.7109375" style="31" customWidth="1"/>
    <col min="2829" max="2829" width="52.7109375" style="31" customWidth="1"/>
    <col min="2830" max="2833" width="0" style="31" hidden="1" customWidth="1"/>
    <col min="2834" max="2834" width="12.28515625" style="31" customWidth="1"/>
    <col min="2835" max="2835" width="6.42578125" style="31" customWidth="1"/>
    <col min="2836" max="2836" width="12.28515625" style="31" customWidth="1"/>
    <col min="2837" max="2837" width="0" style="31" hidden="1" customWidth="1"/>
    <col min="2838" max="2838" width="3.7109375" style="31" customWidth="1"/>
    <col min="2839" max="2839" width="11.140625" style="31" bestFit="1" customWidth="1"/>
    <col min="2840" max="2841" width="10.5703125" style="31"/>
    <col min="2842" max="2842" width="11.140625" style="31" customWidth="1"/>
    <col min="2843" max="3072" width="10.5703125" style="31"/>
    <col min="3073" max="3080" width="0" style="31" hidden="1" customWidth="1"/>
    <col min="3081" max="3081" width="3.7109375" style="31" customWidth="1"/>
    <col min="3082" max="3082" width="3.85546875" style="31" customWidth="1"/>
    <col min="3083" max="3083" width="3.7109375" style="31" customWidth="1"/>
    <col min="3084" max="3084" width="12.7109375" style="31" customWidth="1"/>
    <col min="3085" max="3085" width="52.7109375" style="31" customWidth="1"/>
    <col min="3086" max="3089" width="0" style="31" hidden="1" customWidth="1"/>
    <col min="3090" max="3090" width="12.28515625" style="31" customWidth="1"/>
    <col min="3091" max="3091" width="6.42578125" style="31" customWidth="1"/>
    <col min="3092" max="3092" width="12.28515625" style="31" customWidth="1"/>
    <col min="3093" max="3093" width="0" style="31" hidden="1" customWidth="1"/>
    <col min="3094" max="3094" width="3.7109375" style="31" customWidth="1"/>
    <col min="3095" max="3095" width="11.140625" style="31" bestFit="1" customWidth="1"/>
    <col min="3096" max="3097" width="10.5703125" style="31"/>
    <col min="3098" max="3098" width="11.140625" style="31" customWidth="1"/>
    <col min="3099" max="3328" width="10.5703125" style="31"/>
    <col min="3329" max="3336" width="0" style="31" hidden="1" customWidth="1"/>
    <col min="3337" max="3337" width="3.7109375" style="31" customWidth="1"/>
    <col min="3338" max="3338" width="3.85546875" style="31" customWidth="1"/>
    <col min="3339" max="3339" width="3.7109375" style="31" customWidth="1"/>
    <col min="3340" max="3340" width="12.7109375" style="31" customWidth="1"/>
    <col min="3341" max="3341" width="52.7109375" style="31" customWidth="1"/>
    <col min="3342" max="3345" width="0" style="31" hidden="1" customWidth="1"/>
    <col min="3346" max="3346" width="12.28515625" style="31" customWidth="1"/>
    <col min="3347" max="3347" width="6.42578125" style="31" customWidth="1"/>
    <col min="3348" max="3348" width="12.28515625" style="31" customWidth="1"/>
    <col min="3349" max="3349" width="0" style="31" hidden="1" customWidth="1"/>
    <col min="3350" max="3350" width="3.7109375" style="31" customWidth="1"/>
    <col min="3351" max="3351" width="11.140625" style="31" bestFit="1" customWidth="1"/>
    <col min="3352" max="3353" width="10.5703125" style="31"/>
    <col min="3354" max="3354" width="11.140625" style="31" customWidth="1"/>
    <col min="3355" max="3584" width="10.5703125" style="31"/>
    <col min="3585" max="3592" width="0" style="31" hidden="1" customWidth="1"/>
    <col min="3593" max="3593" width="3.7109375" style="31" customWidth="1"/>
    <col min="3594" max="3594" width="3.85546875" style="31" customWidth="1"/>
    <col min="3595" max="3595" width="3.7109375" style="31" customWidth="1"/>
    <col min="3596" max="3596" width="12.7109375" style="31" customWidth="1"/>
    <col min="3597" max="3597" width="52.7109375" style="31" customWidth="1"/>
    <col min="3598" max="3601" width="0" style="31" hidden="1" customWidth="1"/>
    <col min="3602" max="3602" width="12.28515625" style="31" customWidth="1"/>
    <col min="3603" max="3603" width="6.42578125" style="31" customWidth="1"/>
    <col min="3604" max="3604" width="12.28515625" style="31" customWidth="1"/>
    <col min="3605" max="3605" width="0" style="31" hidden="1" customWidth="1"/>
    <col min="3606" max="3606" width="3.7109375" style="31" customWidth="1"/>
    <col min="3607" max="3607" width="11.140625" style="31" bestFit="1" customWidth="1"/>
    <col min="3608" max="3609" width="10.5703125" style="31"/>
    <col min="3610" max="3610" width="11.140625" style="31" customWidth="1"/>
    <col min="3611" max="3840" width="10.5703125" style="31"/>
    <col min="3841" max="3848" width="0" style="31" hidden="1" customWidth="1"/>
    <col min="3849" max="3849" width="3.7109375" style="31" customWidth="1"/>
    <col min="3850" max="3850" width="3.85546875" style="31" customWidth="1"/>
    <col min="3851" max="3851" width="3.7109375" style="31" customWidth="1"/>
    <col min="3852" max="3852" width="12.7109375" style="31" customWidth="1"/>
    <col min="3853" max="3853" width="52.7109375" style="31" customWidth="1"/>
    <col min="3854" max="3857" width="0" style="31" hidden="1" customWidth="1"/>
    <col min="3858" max="3858" width="12.28515625" style="31" customWidth="1"/>
    <col min="3859" max="3859" width="6.42578125" style="31" customWidth="1"/>
    <col min="3860" max="3860" width="12.28515625" style="31" customWidth="1"/>
    <col min="3861" max="3861" width="0" style="31" hidden="1" customWidth="1"/>
    <col min="3862" max="3862" width="3.7109375" style="31" customWidth="1"/>
    <col min="3863" max="3863" width="11.140625" style="31" bestFit="1" customWidth="1"/>
    <col min="3864" max="3865" width="10.5703125" style="31"/>
    <col min="3866" max="3866" width="11.140625" style="31" customWidth="1"/>
    <col min="3867" max="4096" width="10.5703125" style="31"/>
    <col min="4097" max="4104" width="0" style="31" hidden="1" customWidth="1"/>
    <col min="4105" max="4105" width="3.7109375" style="31" customWidth="1"/>
    <col min="4106" max="4106" width="3.85546875" style="31" customWidth="1"/>
    <col min="4107" max="4107" width="3.7109375" style="31" customWidth="1"/>
    <col min="4108" max="4108" width="12.7109375" style="31" customWidth="1"/>
    <col min="4109" max="4109" width="52.7109375" style="31" customWidth="1"/>
    <col min="4110" max="4113" width="0" style="31" hidden="1" customWidth="1"/>
    <col min="4114" max="4114" width="12.28515625" style="31" customWidth="1"/>
    <col min="4115" max="4115" width="6.42578125" style="31" customWidth="1"/>
    <col min="4116" max="4116" width="12.28515625" style="31" customWidth="1"/>
    <col min="4117" max="4117" width="0" style="31" hidden="1" customWidth="1"/>
    <col min="4118" max="4118" width="3.7109375" style="31" customWidth="1"/>
    <col min="4119" max="4119" width="11.140625" style="31" bestFit="1" customWidth="1"/>
    <col min="4120" max="4121" width="10.5703125" style="31"/>
    <col min="4122" max="4122" width="11.140625" style="31" customWidth="1"/>
    <col min="4123" max="4352" width="10.5703125" style="31"/>
    <col min="4353" max="4360" width="0" style="31" hidden="1" customWidth="1"/>
    <col min="4361" max="4361" width="3.7109375" style="31" customWidth="1"/>
    <col min="4362" max="4362" width="3.85546875" style="31" customWidth="1"/>
    <col min="4363" max="4363" width="3.7109375" style="31" customWidth="1"/>
    <col min="4364" max="4364" width="12.7109375" style="31" customWidth="1"/>
    <col min="4365" max="4365" width="52.7109375" style="31" customWidth="1"/>
    <col min="4366" max="4369" width="0" style="31" hidden="1" customWidth="1"/>
    <col min="4370" max="4370" width="12.28515625" style="31" customWidth="1"/>
    <col min="4371" max="4371" width="6.42578125" style="31" customWidth="1"/>
    <col min="4372" max="4372" width="12.28515625" style="31" customWidth="1"/>
    <col min="4373" max="4373" width="0" style="31" hidden="1" customWidth="1"/>
    <col min="4374" max="4374" width="3.7109375" style="31" customWidth="1"/>
    <col min="4375" max="4375" width="11.140625" style="31" bestFit="1" customWidth="1"/>
    <col min="4376" max="4377" width="10.5703125" style="31"/>
    <col min="4378" max="4378" width="11.140625" style="31" customWidth="1"/>
    <col min="4379" max="4608" width="10.5703125" style="31"/>
    <col min="4609" max="4616" width="0" style="31" hidden="1" customWidth="1"/>
    <col min="4617" max="4617" width="3.7109375" style="31" customWidth="1"/>
    <col min="4618" max="4618" width="3.85546875" style="31" customWidth="1"/>
    <col min="4619" max="4619" width="3.7109375" style="31" customWidth="1"/>
    <col min="4620" max="4620" width="12.7109375" style="31" customWidth="1"/>
    <col min="4621" max="4621" width="52.7109375" style="31" customWidth="1"/>
    <col min="4622" max="4625" width="0" style="31" hidden="1" customWidth="1"/>
    <col min="4626" max="4626" width="12.28515625" style="31" customWidth="1"/>
    <col min="4627" max="4627" width="6.42578125" style="31" customWidth="1"/>
    <col min="4628" max="4628" width="12.28515625" style="31" customWidth="1"/>
    <col min="4629" max="4629" width="0" style="31" hidden="1" customWidth="1"/>
    <col min="4630" max="4630" width="3.7109375" style="31" customWidth="1"/>
    <col min="4631" max="4631" width="11.140625" style="31" bestFit="1" customWidth="1"/>
    <col min="4632" max="4633" width="10.5703125" style="31"/>
    <col min="4634" max="4634" width="11.140625" style="31" customWidth="1"/>
    <col min="4635" max="4864" width="10.5703125" style="31"/>
    <col min="4865" max="4872" width="0" style="31" hidden="1" customWidth="1"/>
    <col min="4873" max="4873" width="3.7109375" style="31" customWidth="1"/>
    <col min="4874" max="4874" width="3.85546875" style="31" customWidth="1"/>
    <col min="4875" max="4875" width="3.7109375" style="31" customWidth="1"/>
    <col min="4876" max="4876" width="12.7109375" style="31" customWidth="1"/>
    <col min="4877" max="4877" width="52.7109375" style="31" customWidth="1"/>
    <col min="4878" max="4881" width="0" style="31" hidden="1" customWidth="1"/>
    <col min="4882" max="4882" width="12.28515625" style="31" customWidth="1"/>
    <col min="4883" max="4883" width="6.42578125" style="31" customWidth="1"/>
    <col min="4884" max="4884" width="12.28515625" style="31" customWidth="1"/>
    <col min="4885" max="4885" width="0" style="31" hidden="1" customWidth="1"/>
    <col min="4886" max="4886" width="3.7109375" style="31" customWidth="1"/>
    <col min="4887" max="4887" width="11.140625" style="31" bestFit="1" customWidth="1"/>
    <col min="4888" max="4889" width="10.5703125" style="31"/>
    <col min="4890" max="4890" width="11.140625" style="31" customWidth="1"/>
    <col min="4891" max="5120" width="10.5703125" style="31"/>
    <col min="5121" max="5128" width="0" style="31" hidden="1" customWidth="1"/>
    <col min="5129" max="5129" width="3.7109375" style="31" customWidth="1"/>
    <col min="5130" max="5130" width="3.85546875" style="31" customWidth="1"/>
    <col min="5131" max="5131" width="3.7109375" style="31" customWidth="1"/>
    <col min="5132" max="5132" width="12.7109375" style="31" customWidth="1"/>
    <col min="5133" max="5133" width="52.7109375" style="31" customWidth="1"/>
    <col min="5134" max="5137" width="0" style="31" hidden="1" customWidth="1"/>
    <col min="5138" max="5138" width="12.28515625" style="31" customWidth="1"/>
    <col min="5139" max="5139" width="6.42578125" style="31" customWidth="1"/>
    <col min="5140" max="5140" width="12.28515625" style="31" customWidth="1"/>
    <col min="5141" max="5141" width="0" style="31" hidden="1" customWidth="1"/>
    <col min="5142" max="5142" width="3.7109375" style="31" customWidth="1"/>
    <col min="5143" max="5143" width="11.140625" style="31" bestFit="1" customWidth="1"/>
    <col min="5144" max="5145" width="10.5703125" style="31"/>
    <col min="5146" max="5146" width="11.140625" style="31" customWidth="1"/>
    <col min="5147" max="5376" width="10.5703125" style="31"/>
    <col min="5377" max="5384" width="0" style="31" hidden="1" customWidth="1"/>
    <col min="5385" max="5385" width="3.7109375" style="31" customWidth="1"/>
    <col min="5386" max="5386" width="3.85546875" style="31" customWidth="1"/>
    <col min="5387" max="5387" width="3.7109375" style="31" customWidth="1"/>
    <col min="5388" max="5388" width="12.7109375" style="31" customWidth="1"/>
    <col min="5389" max="5389" width="52.7109375" style="31" customWidth="1"/>
    <col min="5390" max="5393" width="0" style="31" hidden="1" customWidth="1"/>
    <col min="5394" max="5394" width="12.28515625" style="31" customWidth="1"/>
    <col min="5395" max="5395" width="6.42578125" style="31" customWidth="1"/>
    <col min="5396" max="5396" width="12.28515625" style="31" customWidth="1"/>
    <col min="5397" max="5397" width="0" style="31" hidden="1" customWidth="1"/>
    <col min="5398" max="5398" width="3.7109375" style="31" customWidth="1"/>
    <col min="5399" max="5399" width="11.140625" style="31" bestFit="1" customWidth="1"/>
    <col min="5400" max="5401" width="10.5703125" style="31"/>
    <col min="5402" max="5402" width="11.140625" style="31" customWidth="1"/>
    <col min="5403" max="5632" width="10.5703125" style="31"/>
    <col min="5633" max="5640" width="0" style="31" hidden="1" customWidth="1"/>
    <col min="5641" max="5641" width="3.7109375" style="31" customWidth="1"/>
    <col min="5642" max="5642" width="3.85546875" style="31" customWidth="1"/>
    <col min="5643" max="5643" width="3.7109375" style="31" customWidth="1"/>
    <col min="5644" max="5644" width="12.7109375" style="31" customWidth="1"/>
    <col min="5645" max="5645" width="52.7109375" style="31" customWidth="1"/>
    <col min="5646" max="5649" width="0" style="31" hidden="1" customWidth="1"/>
    <col min="5650" max="5650" width="12.28515625" style="31" customWidth="1"/>
    <col min="5651" max="5651" width="6.42578125" style="31" customWidth="1"/>
    <col min="5652" max="5652" width="12.28515625" style="31" customWidth="1"/>
    <col min="5653" max="5653" width="0" style="31" hidden="1" customWidth="1"/>
    <col min="5654" max="5654" width="3.7109375" style="31" customWidth="1"/>
    <col min="5655" max="5655" width="11.140625" style="31" bestFit="1" customWidth="1"/>
    <col min="5656" max="5657" width="10.5703125" style="31"/>
    <col min="5658" max="5658" width="11.140625" style="31" customWidth="1"/>
    <col min="5659" max="5888" width="10.5703125" style="31"/>
    <col min="5889" max="5896" width="0" style="31" hidden="1" customWidth="1"/>
    <col min="5897" max="5897" width="3.7109375" style="31" customWidth="1"/>
    <col min="5898" max="5898" width="3.85546875" style="31" customWidth="1"/>
    <col min="5899" max="5899" width="3.7109375" style="31" customWidth="1"/>
    <col min="5900" max="5900" width="12.7109375" style="31" customWidth="1"/>
    <col min="5901" max="5901" width="52.7109375" style="31" customWidth="1"/>
    <col min="5902" max="5905" width="0" style="31" hidden="1" customWidth="1"/>
    <col min="5906" max="5906" width="12.28515625" style="31" customWidth="1"/>
    <col min="5907" max="5907" width="6.42578125" style="31" customWidth="1"/>
    <col min="5908" max="5908" width="12.28515625" style="31" customWidth="1"/>
    <col min="5909" max="5909" width="0" style="31" hidden="1" customWidth="1"/>
    <col min="5910" max="5910" width="3.7109375" style="31" customWidth="1"/>
    <col min="5911" max="5911" width="11.140625" style="31" bestFit="1" customWidth="1"/>
    <col min="5912" max="5913" width="10.5703125" style="31"/>
    <col min="5914" max="5914" width="11.140625" style="31" customWidth="1"/>
    <col min="5915" max="6144" width="10.5703125" style="31"/>
    <col min="6145" max="6152" width="0" style="31" hidden="1" customWidth="1"/>
    <col min="6153" max="6153" width="3.7109375" style="31" customWidth="1"/>
    <col min="6154" max="6154" width="3.85546875" style="31" customWidth="1"/>
    <col min="6155" max="6155" width="3.7109375" style="31" customWidth="1"/>
    <col min="6156" max="6156" width="12.7109375" style="31" customWidth="1"/>
    <col min="6157" max="6157" width="52.7109375" style="31" customWidth="1"/>
    <col min="6158" max="6161" width="0" style="31" hidden="1" customWidth="1"/>
    <col min="6162" max="6162" width="12.28515625" style="31" customWidth="1"/>
    <col min="6163" max="6163" width="6.42578125" style="31" customWidth="1"/>
    <col min="6164" max="6164" width="12.28515625" style="31" customWidth="1"/>
    <col min="6165" max="6165" width="0" style="31" hidden="1" customWidth="1"/>
    <col min="6166" max="6166" width="3.7109375" style="31" customWidth="1"/>
    <col min="6167" max="6167" width="11.140625" style="31" bestFit="1" customWidth="1"/>
    <col min="6168" max="6169" width="10.5703125" style="31"/>
    <col min="6170" max="6170" width="11.140625" style="31" customWidth="1"/>
    <col min="6171" max="6400" width="10.5703125" style="31"/>
    <col min="6401" max="6408" width="0" style="31" hidden="1" customWidth="1"/>
    <col min="6409" max="6409" width="3.7109375" style="31" customWidth="1"/>
    <col min="6410" max="6410" width="3.85546875" style="31" customWidth="1"/>
    <col min="6411" max="6411" width="3.7109375" style="31" customWidth="1"/>
    <col min="6412" max="6412" width="12.7109375" style="31" customWidth="1"/>
    <col min="6413" max="6413" width="52.7109375" style="31" customWidth="1"/>
    <col min="6414" max="6417" width="0" style="31" hidden="1" customWidth="1"/>
    <col min="6418" max="6418" width="12.28515625" style="31" customWidth="1"/>
    <col min="6419" max="6419" width="6.42578125" style="31" customWidth="1"/>
    <col min="6420" max="6420" width="12.28515625" style="31" customWidth="1"/>
    <col min="6421" max="6421" width="0" style="31" hidden="1" customWidth="1"/>
    <col min="6422" max="6422" width="3.7109375" style="31" customWidth="1"/>
    <col min="6423" max="6423" width="11.140625" style="31" bestFit="1" customWidth="1"/>
    <col min="6424" max="6425" width="10.5703125" style="31"/>
    <col min="6426" max="6426" width="11.140625" style="31" customWidth="1"/>
    <col min="6427" max="6656" width="10.5703125" style="31"/>
    <col min="6657" max="6664" width="0" style="31" hidden="1" customWidth="1"/>
    <col min="6665" max="6665" width="3.7109375" style="31" customWidth="1"/>
    <col min="6666" max="6666" width="3.85546875" style="31" customWidth="1"/>
    <col min="6667" max="6667" width="3.7109375" style="31" customWidth="1"/>
    <col min="6668" max="6668" width="12.7109375" style="31" customWidth="1"/>
    <col min="6669" max="6669" width="52.7109375" style="31" customWidth="1"/>
    <col min="6670" max="6673" width="0" style="31" hidden="1" customWidth="1"/>
    <col min="6674" max="6674" width="12.28515625" style="31" customWidth="1"/>
    <col min="6675" max="6675" width="6.42578125" style="31" customWidth="1"/>
    <col min="6676" max="6676" width="12.28515625" style="31" customWidth="1"/>
    <col min="6677" max="6677" width="0" style="31" hidden="1" customWidth="1"/>
    <col min="6678" max="6678" width="3.7109375" style="31" customWidth="1"/>
    <col min="6679" max="6679" width="11.140625" style="31" bestFit="1" customWidth="1"/>
    <col min="6680" max="6681" width="10.5703125" style="31"/>
    <col min="6682" max="6682" width="11.140625" style="31" customWidth="1"/>
    <col min="6683" max="6912" width="10.5703125" style="31"/>
    <col min="6913" max="6920" width="0" style="31" hidden="1" customWidth="1"/>
    <col min="6921" max="6921" width="3.7109375" style="31" customWidth="1"/>
    <col min="6922" max="6922" width="3.85546875" style="31" customWidth="1"/>
    <col min="6923" max="6923" width="3.7109375" style="31" customWidth="1"/>
    <col min="6924" max="6924" width="12.7109375" style="31" customWidth="1"/>
    <col min="6925" max="6925" width="52.7109375" style="31" customWidth="1"/>
    <col min="6926" max="6929" width="0" style="31" hidden="1" customWidth="1"/>
    <col min="6930" max="6930" width="12.28515625" style="31" customWidth="1"/>
    <col min="6931" max="6931" width="6.42578125" style="31" customWidth="1"/>
    <col min="6932" max="6932" width="12.28515625" style="31" customWidth="1"/>
    <col min="6933" max="6933" width="0" style="31" hidden="1" customWidth="1"/>
    <col min="6934" max="6934" width="3.7109375" style="31" customWidth="1"/>
    <col min="6935" max="6935" width="11.140625" style="31" bestFit="1" customWidth="1"/>
    <col min="6936" max="6937" width="10.5703125" style="31"/>
    <col min="6938" max="6938" width="11.140625" style="31" customWidth="1"/>
    <col min="6939" max="7168" width="10.5703125" style="31"/>
    <col min="7169" max="7176" width="0" style="31" hidden="1" customWidth="1"/>
    <col min="7177" max="7177" width="3.7109375" style="31" customWidth="1"/>
    <col min="7178" max="7178" width="3.85546875" style="31" customWidth="1"/>
    <col min="7179" max="7179" width="3.7109375" style="31" customWidth="1"/>
    <col min="7180" max="7180" width="12.7109375" style="31" customWidth="1"/>
    <col min="7181" max="7181" width="52.7109375" style="31" customWidth="1"/>
    <col min="7182" max="7185" width="0" style="31" hidden="1" customWidth="1"/>
    <col min="7186" max="7186" width="12.28515625" style="31" customWidth="1"/>
    <col min="7187" max="7187" width="6.42578125" style="31" customWidth="1"/>
    <col min="7188" max="7188" width="12.28515625" style="31" customWidth="1"/>
    <col min="7189" max="7189" width="0" style="31" hidden="1" customWidth="1"/>
    <col min="7190" max="7190" width="3.7109375" style="31" customWidth="1"/>
    <col min="7191" max="7191" width="11.140625" style="31" bestFit="1" customWidth="1"/>
    <col min="7192" max="7193" width="10.5703125" style="31"/>
    <col min="7194" max="7194" width="11.140625" style="31" customWidth="1"/>
    <col min="7195" max="7424" width="10.5703125" style="31"/>
    <col min="7425" max="7432" width="0" style="31" hidden="1" customWidth="1"/>
    <col min="7433" max="7433" width="3.7109375" style="31" customWidth="1"/>
    <col min="7434" max="7434" width="3.85546875" style="31" customWidth="1"/>
    <col min="7435" max="7435" width="3.7109375" style="31" customWidth="1"/>
    <col min="7436" max="7436" width="12.7109375" style="31" customWidth="1"/>
    <col min="7437" max="7437" width="52.7109375" style="31" customWidth="1"/>
    <col min="7438" max="7441" width="0" style="31" hidden="1" customWidth="1"/>
    <col min="7442" max="7442" width="12.28515625" style="31" customWidth="1"/>
    <col min="7443" max="7443" width="6.42578125" style="31" customWidth="1"/>
    <col min="7444" max="7444" width="12.28515625" style="31" customWidth="1"/>
    <col min="7445" max="7445" width="0" style="31" hidden="1" customWidth="1"/>
    <col min="7446" max="7446" width="3.7109375" style="31" customWidth="1"/>
    <col min="7447" max="7447" width="11.140625" style="31" bestFit="1" customWidth="1"/>
    <col min="7448" max="7449" width="10.5703125" style="31"/>
    <col min="7450" max="7450" width="11.140625" style="31" customWidth="1"/>
    <col min="7451" max="7680" width="10.5703125" style="31"/>
    <col min="7681" max="7688" width="0" style="31" hidden="1" customWidth="1"/>
    <col min="7689" max="7689" width="3.7109375" style="31" customWidth="1"/>
    <col min="7690" max="7690" width="3.85546875" style="31" customWidth="1"/>
    <col min="7691" max="7691" width="3.7109375" style="31" customWidth="1"/>
    <col min="7692" max="7692" width="12.7109375" style="31" customWidth="1"/>
    <col min="7693" max="7693" width="52.7109375" style="31" customWidth="1"/>
    <col min="7694" max="7697" width="0" style="31" hidden="1" customWidth="1"/>
    <col min="7698" max="7698" width="12.28515625" style="31" customWidth="1"/>
    <col min="7699" max="7699" width="6.42578125" style="31" customWidth="1"/>
    <col min="7700" max="7700" width="12.28515625" style="31" customWidth="1"/>
    <col min="7701" max="7701" width="0" style="31" hidden="1" customWidth="1"/>
    <col min="7702" max="7702" width="3.7109375" style="31" customWidth="1"/>
    <col min="7703" max="7703" width="11.140625" style="31" bestFit="1" customWidth="1"/>
    <col min="7704" max="7705" width="10.5703125" style="31"/>
    <col min="7706" max="7706" width="11.140625" style="31" customWidth="1"/>
    <col min="7707" max="7936" width="10.5703125" style="31"/>
    <col min="7937" max="7944" width="0" style="31" hidden="1" customWidth="1"/>
    <col min="7945" max="7945" width="3.7109375" style="31" customWidth="1"/>
    <col min="7946" max="7946" width="3.85546875" style="31" customWidth="1"/>
    <col min="7947" max="7947" width="3.7109375" style="31" customWidth="1"/>
    <col min="7948" max="7948" width="12.7109375" style="31" customWidth="1"/>
    <col min="7949" max="7949" width="52.7109375" style="31" customWidth="1"/>
    <col min="7950" max="7953" width="0" style="31" hidden="1" customWidth="1"/>
    <col min="7954" max="7954" width="12.28515625" style="31" customWidth="1"/>
    <col min="7955" max="7955" width="6.42578125" style="31" customWidth="1"/>
    <col min="7956" max="7956" width="12.28515625" style="31" customWidth="1"/>
    <col min="7957" max="7957" width="0" style="31" hidden="1" customWidth="1"/>
    <col min="7958" max="7958" width="3.7109375" style="31" customWidth="1"/>
    <col min="7959" max="7959" width="11.140625" style="31" bestFit="1" customWidth="1"/>
    <col min="7960" max="7961" width="10.5703125" style="31"/>
    <col min="7962" max="7962" width="11.140625" style="31" customWidth="1"/>
    <col min="7963" max="8192" width="10.5703125" style="31"/>
    <col min="8193" max="8200" width="0" style="31" hidden="1" customWidth="1"/>
    <col min="8201" max="8201" width="3.7109375" style="31" customWidth="1"/>
    <col min="8202" max="8202" width="3.85546875" style="31" customWidth="1"/>
    <col min="8203" max="8203" width="3.7109375" style="31" customWidth="1"/>
    <col min="8204" max="8204" width="12.7109375" style="31" customWidth="1"/>
    <col min="8205" max="8205" width="52.7109375" style="31" customWidth="1"/>
    <col min="8206" max="8209" width="0" style="31" hidden="1" customWidth="1"/>
    <col min="8210" max="8210" width="12.28515625" style="31" customWidth="1"/>
    <col min="8211" max="8211" width="6.42578125" style="31" customWidth="1"/>
    <col min="8212" max="8212" width="12.28515625" style="31" customWidth="1"/>
    <col min="8213" max="8213" width="0" style="31" hidden="1" customWidth="1"/>
    <col min="8214" max="8214" width="3.7109375" style="31" customWidth="1"/>
    <col min="8215" max="8215" width="11.140625" style="31" bestFit="1" customWidth="1"/>
    <col min="8216" max="8217" width="10.5703125" style="31"/>
    <col min="8218" max="8218" width="11.140625" style="31" customWidth="1"/>
    <col min="8219" max="8448" width="10.5703125" style="31"/>
    <col min="8449" max="8456" width="0" style="31" hidden="1" customWidth="1"/>
    <col min="8457" max="8457" width="3.7109375" style="31" customWidth="1"/>
    <col min="8458" max="8458" width="3.85546875" style="31" customWidth="1"/>
    <col min="8459" max="8459" width="3.7109375" style="31" customWidth="1"/>
    <col min="8460" max="8460" width="12.7109375" style="31" customWidth="1"/>
    <col min="8461" max="8461" width="52.7109375" style="31" customWidth="1"/>
    <col min="8462" max="8465" width="0" style="31" hidden="1" customWidth="1"/>
    <col min="8466" max="8466" width="12.28515625" style="31" customWidth="1"/>
    <col min="8467" max="8467" width="6.42578125" style="31" customWidth="1"/>
    <col min="8468" max="8468" width="12.28515625" style="31" customWidth="1"/>
    <col min="8469" max="8469" width="0" style="31" hidden="1" customWidth="1"/>
    <col min="8470" max="8470" width="3.7109375" style="31" customWidth="1"/>
    <col min="8471" max="8471" width="11.140625" style="31" bestFit="1" customWidth="1"/>
    <col min="8472" max="8473" width="10.5703125" style="31"/>
    <col min="8474" max="8474" width="11.140625" style="31" customWidth="1"/>
    <col min="8475" max="8704" width="10.5703125" style="31"/>
    <col min="8705" max="8712" width="0" style="31" hidden="1" customWidth="1"/>
    <col min="8713" max="8713" width="3.7109375" style="31" customWidth="1"/>
    <col min="8714" max="8714" width="3.85546875" style="31" customWidth="1"/>
    <col min="8715" max="8715" width="3.7109375" style="31" customWidth="1"/>
    <col min="8716" max="8716" width="12.7109375" style="31" customWidth="1"/>
    <col min="8717" max="8717" width="52.7109375" style="31" customWidth="1"/>
    <col min="8718" max="8721" width="0" style="31" hidden="1" customWidth="1"/>
    <col min="8722" max="8722" width="12.28515625" style="31" customWidth="1"/>
    <col min="8723" max="8723" width="6.42578125" style="31" customWidth="1"/>
    <col min="8724" max="8724" width="12.28515625" style="31" customWidth="1"/>
    <col min="8725" max="8725" width="0" style="31" hidden="1" customWidth="1"/>
    <col min="8726" max="8726" width="3.7109375" style="31" customWidth="1"/>
    <col min="8727" max="8727" width="11.140625" style="31" bestFit="1" customWidth="1"/>
    <col min="8728" max="8729" width="10.5703125" style="31"/>
    <col min="8730" max="8730" width="11.140625" style="31" customWidth="1"/>
    <col min="8731" max="8960" width="10.5703125" style="31"/>
    <col min="8961" max="8968" width="0" style="31" hidden="1" customWidth="1"/>
    <col min="8969" max="8969" width="3.7109375" style="31" customWidth="1"/>
    <col min="8970" max="8970" width="3.85546875" style="31" customWidth="1"/>
    <col min="8971" max="8971" width="3.7109375" style="31" customWidth="1"/>
    <col min="8972" max="8972" width="12.7109375" style="31" customWidth="1"/>
    <col min="8973" max="8973" width="52.7109375" style="31" customWidth="1"/>
    <col min="8974" max="8977" width="0" style="31" hidden="1" customWidth="1"/>
    <col min="8978" max="8978" width="12.28515625" style="31" customWidth="1"/>
    <col min="8979" max="8979" width="6.42578125" style="31" customWidth="1"/>
    <col min="8980" max="8980" width="12.28515625" style="31" customWidth="1"/>
    <col min="8981" max="8981" width="0" style="31" hidden="1" customWidth="1"/>
    <col min="8982" max="8982" width="3.7109375" style="31" customWidth="1"/>
    <col min="8983" max="8983" width="11.140625" style="31" bestFit="1" customWidth="1"/>
    <col min="8984" max="8985" width="10.5703125" style="31"/>
    <col min="8986" max="8986" width="11.140625" style="31" customWidth="1"/>
    <col min="8987" max="9216" width="10.5703125" style="31"/>
    <col min="9217" max="9224" width="0" style="31" hidden="1" customWidth="1"/>
    <col min="9225" max="9225" width="3.7109375" style="31" customWidth="1"/>
    <col min="9226" max="9226" width="3.85546875" style="31" customWidth="1"/>
    <col min="9227" max="9227" width="3.7109375" style="31" customWidth="1"/>
    <col min="9228" max="9228" width="12.7109375" style="31" customWidth="1"/>
    <col min="9229" max="9229" width="52.7109375" style="31" customWidth="1"/>
    <col min="9230" max="9233" width="0" style="31" hidden="1" customWidth="1"/>
    <col min="9234" max="9234" width="12.28515625" style="31" customWidth="1"/>
    <col min="9235" max="9235" width="6.42578125" style="31" customWidth="1"/>
    <col min="9236" max="9236" width="12.28515625" style="31" customWidth="1"/>
    <col min="9237" max="9237" width="0" style="31" hidden="1" customWidth="1"/>
    <col min="9238" max="9238" width="3.7109375" style="31" customWidth="1"/>
    <col min="9239" max="9239" width="11.140625" style="31" bestFit="1" customWidth="1"/>
    <col min="9240" max="9241" width="10.5703125" style="31"/>
    <col min="9242" max="9242" width="11.140625" style="31" customWidth="1"/>
    <col min="9243" max="9472" width="10.5703125" style="31"/>
    <col min="9473" max="9480" width="0" style="31" hidden="1" customWidth="1"/>
    <col min="9481" max="9481" width="3.7109375" style="31" customWidth="1"/>
    <col min="9482" max="9482" width="3.85546875" style="31" customWidth="1"/>
    <col min="9483" max="9483" width="3.7109375" style="31" customWidth="1"/>
    <col min="9484" max="9484" width="12.7109375" style="31" customWidth="1"/>
    <col min="9485" max="9485" width="52.7109375" style="31" customWidth="1"/>
    <col min="9486" max="9489" width="0" style="31" hidden="1" customWidth="1"/>
    <col min="9490" max="9490" width="12.28515625" style="31" customWidth="1"/>
    <col min="9491" max="9491" width="6.42578125" style="31" customWidth="1"/>
    <col min="9492" max="9492" width="12.28515625" style="31" customWidth="1"/>
    <col min="9493" max="9493" width="0" style="31" hidden="1" customWidth="1"/>
    <col min="9494" max="9494" width="3.7109375" style="31" customWidth="1"/>
    <col min="9495" max="9495" width="11.140625" style="31" bestFit="1" customWidth="1"/>
    <col min="9496" max="9497" width="10.5703125" style="31"/>
    <col min="9498" max="9498" width="11.140625" style="31" customWidth="1"/>
    <col min="9499" max="9728" width="10.5703125" style="31"/>
    <col min="9729" max="9736" width="0" style="31" hidden="1" customWidth="1"/>
    <col min="9737" max="9737" width="3.7109375" style="31" customWidth="1"/>
    <col min="9738" max="9738" width="3.85546875" style="31" customWidth="1"/>
    <col min="9739" max="9739" width="3.7109375" style="31" customWidth="1"/>
    <col min="9740" max="9740" width="12.7109375" style="31" customWidth="1"/>
    <col min="9741" max="9741" width="52.7109375" style="31" customWidth="1"/>
    <col min="9742" max="9745" width="0" style="31" hidden="1" customWidth="1"/>
    <col min="9746" max="9746" width="12.28515625" style="31" customWidth="1"/>
    <col min="9747" max="9747" width="6.42578125" style="31" customWidth="1"/>
    <col min="9748" max="9748" width="12.28515625" style="31" customWidth="1"/>
    <col min="9749" max="9749" width="0" style="31" hidden="1" customWidth="1"/>
    <col min="9750" max="9750" width="3.7109375" style="31" customWidth="1"/>
    <col min="9751" max="9751" width="11.140625" style="31" bestFit="1" customWidth="1"/>
    <col min="9752" max="9753" width="10.5703125" style="31"/>
    <col min="9754" max="9754" width="11.140625" style="31" customWidth="1"/>
    <col min="9755" max="9984" width="10.5703125" style="31"/>
    <col min="9985" max="9992" width="0" style="31" hidden="1" customWidth="1"/>
    <col min="9993" max="9993" width="3.7109375" style="31" customWidth="1"/>
    <col min="9994" max="9994" width="3.85546875" style="31" customWidth="1"/>
    <col min="9995" max="9995" width="3.7109375" style="31" customWidth="1"/>
    <col min="9996" max="9996" width="12.7109375" style="31" customWidth="1"/>
    <col min="9997" max="9997" width="52.7109375" style="31" customWidth="1"/>
    <col min="9998" max="10001" width="0" style="31" hidden="1" customWidth="1"/>
    <col min="10002" max="10002" width="12.28515625" style="31" customWidth="1"/>
    <col min="10003" max="10003" width="6.42578125" style="31" customWidth="1"/>
    <col min="10004" max="10004" width="12.28515625" style="31" customWidth="1"/>
    <col min="10005" max="10005" width="0" style="31" hidden="1" customWidth="1"/>
    <col min="10006" max="10006" width="3.7109375" style="31" customWidth="1"/>
    <col min="10007" max="10007" width="11.140625" style="31" bestFit="1" customWidth="1"/>
    <col min="10008" max="10009" width="10.5703125" style="31"/>
    <col min="10010" max="10010" width="11.140625" style="31" customWidth="1"/>
    <col min="10011" max="10240" width="10.5703125" style="31"/>
    <col min="10241" max="10248" width="0" style="31" hidden="1" customWidth="1"/>
    <col min="10249" max="10249" width="3.7109375" style="31" customWidth="1"/>
    <col min="10250" max="10250" width="3.85546875" style="31" customWidth="1"/>
    <col min="10251" max="10251" width="3.7109375" style="31" customWidth="1"/>
    <col min="10252" max="10252" width="12.7109375" style="31" customWidth="1"/>
    <col min="10253" max="10253" width="52.7109375" style="31" customWidth="1"/>
    <col min="10254" max="10257" width="0" style="31" hidden="1" customWidth="1"/>
    <col min="10258" max="10258" width="12.28515625" style="31" customWidth="1"/>
    <col min="10259" max="10259" width="6.42578125" style="31" customWidth="1"/>
    <col min="10260" max="10260" width="12.28515625" style="31" customWidth="1"/>
    <col min="10261" max="10261" width="0" style="31" hidden="1" customWidth="1"/>
    <col min="10262" max="10262" width="3.7109375" style="31" customWidth="1"/>
    <col min="10263" max="10263" width="11.140625" style="31" bestFit="1" customWidth="1"/>
    <col min="10264" max="10265" width="10.5703125" style="31"/>
    <col min="10266" max="10266" width="11.140625" style="31" customWidth="1"/>
    <col min="10267" max="10496" width="10.5703125" style="31"/>
    <col min="10497" max="10504" width="0" style="31" hidden="1" customWidth="1"/>
    <col min="10505" max="10505" width="3.7109375" style="31" customWidth="1"/>
    <col min="10506" max="10506" width="3.85546875" style="31" customWidth="1"/>
    <col min="10507" max="10507" width="3.7109375" style="31" customWidth="1"/>
    <col min="10508" max="10508" width="12.7109375" style="31" customWidth="1"/>
    <col min="10509" max="10509" width="52.7109375" style="31" customWidth="1"/>
    <col min="10510" max="10513" width="0" style="31" hidden="1" customWidth="1"/>
    <col min="10514" max="10514" width="12.28515625" style="31" customWidth="1"/>
    <col min="10515" max="10515" width="6.42578125" style="31" customWidth="1"/>
    <col min="10516" max="10516" width="12.28515625" style="31" customWidth="1"/>
    <col min="10517" max="10517" width="0" style="31" hidden="1" customWidth="1"/>
    <col min="10518" max="10518" width="3.7109375" style="31" customWidth="1"/>
    <col min="10519" max="10519" width="11.140625" style="31" bestFit="1" customWidth="1"/>
    <col min="10520" max="10521" width="10.5703125" style="31"/>
    <col min="10522" max="10522" width="11.140625" style="31" customWidth="1"/>
    <col min="10523" max="10752" width="10.5703125" style="31"/>
    <col min="10753" max="10760" width="0" style="31" hidden="1" customWidth="1"/>
    <col min="10761" max="10761" width="3.7109375" style="31" customWidth="1"/>
    <col min="10762" max="10762" width="3.85546875" style="31" customWidth="1"/>
    <col min="10763" max="10763" width="3.7109375" style="31" customWidth="1"/>
    <col min="10764" max="10764" width="12.7109375" style="31" customWidth="1"/>
    <col min="10765" max="10765" width="52.7109375" style="31" customWidth="1"/>
    <col min="10766" max="10769" width="0" style="31" hidden="1" customWidth="1"/>
    <col min="10770" max="10770" width="12.28515625" style="31" customWidth="1"/>
    <col min="10771" max="10771" width="6.42578125" style="31" customWidth="1"/>
    <col min="10772" max="10772" width="12.28515625" style="31" customWidth="1"/>
    <col min="10773" max="10773" width="0" style="31" hidden="1" customWidth="1"/>
    <col min="10774" max="10774" width="3.7109375" style="31" customWidth="1"/>
    <col min="10775" max="10775" width="11.140625" style="31" bestFit="1" customWidth="1"/>
    <col min="10776" max="10777" width="10.5703125" style="31"/>
    <col min="10778" max="10778" width="11.140625" style="31" customWidth="1"/>
    <col min="10779" max="11008" width="10.5703125" style="31"/>
    <col min="11009" max="11016" width="0" style="31" hidden="1" customWidth="1"/>
    <col min="11017" max="11017" width="3.7109375" style="31" customWidth="1"/>
    <col min="11018" max="11018" width="3.85546875" style="31" customWidth="1"/>
    <col min="11019" max="11019" width="3.7109375" style="31" customWidth="1"/>
    <col min="11020" max="11020" width="12.7109375" style="31" customWidth="1"/>
    <col min="11021" max="11021" width="52.7109375" style="31" customWidth="1"/>
    <col min="11022" max="11025" width="0" style="31" hidden="1" customWidth="1"/>
    <col min="11026" max="11026" width="12.28515625" style="31" customWidth="1"/>
    <col min="11027" max="11027" width="6.42578125" style="31" customWidth="1"/>
    <col min="11028" max="11028" width="12.28515625" style="31" customWidth="1"/>
    <col min="11029" max="11029" width="0" style="31" hidden="1" customWidth="1"/>
    <col min="11030" max="11030" width="3.7109375" style="31" customWidth="1"/>
    <col min="11031" max="11031" width="11.140625" style="31" bestFit="1" customWidth="1"/>
    <col min="11032" max="11033" width="10.5703125" style="31"/>
    <col min="11034" max="11034" width="11.140625" style="31" customWidth="1"/>
    <col min="11035" max="11264" width="10.5703125" style="31"/>
    <col min="11265" max="11272" width="0" style="31" hidden="1" customWidth="1"/>
    <col min="11273" max="11273" width="3.7109375" style="31" customWidth="1"/>
    <col min="11274" max="11274" width="3.85546875" style="31" customWidth="1"/>
    <col min="11275" max="11275" width="3.7109375" style="31" customWidth="1"/>
    <col min="11276" max="11276" width="12.7109375" style="31" customWidth="1"/>
    <col min="11277" max="11277" width="52.7109375" style="31" customWidth="1"/>
    <col min="11278" max="11281" width="0" style="31" hidden="1" customWidth="1"/>
    <col min="11282" max="11282" width="12.28515625" style="31" customWidth="1"/>
    <col min="11283" max="11283" width="6.42578125" style="31" customWidth="1"/>
    <col min="11284" max="11284" width="12.28515625" style="31" customWidth="1"/>
    <col min="11285" max="11285" width="0" style="31" hidden="1" customWidth="1"/>
    <col min="11286" max="11286" width="3.7109375" style="31" customWidth="1"/>
    <col min="11287" max="11287" width="11.140625" style="31" bestFit="1" customWidth="1"/>
    <col min="11288" max="11289" width="10.5703125" style="31"/>
    <col min="11290" max="11290" width="11.140625" style="31" customWidth="1"/>
    <col min="11291" max="11520" width="10.5703125" style="31"/>
    <col min="11521" max="11528" width="0" style="31" hidden="1" customWidth="1"/>
    <col min="11529" max="11529" width="3.7109375" style="31" customWidth="1"/>
    <col min="11530" max="11530" width="3.85546875" style="31" customWidth="1"/>
    <col min="11531" max="11531" width="3.7109375" style="31" customWidth="1"/>
    <col min="11532" max="11532" width="12.7109375" style="31" customWidth="1"/>
    <col min="11533" max="11533" width="52.7109375" style="31" customWidth="1"/>
    <col min="11534" max="11537" width="0" style="31" hidden="1" customWidth="1"/>
    <col min="11538" max="11538" width="12.28515625" style="31" customWidth="1"/>
    <col min="11539" max="11539" width="6.42578125" style="31" customWidth="1"/>
    <col min="11540" max="11540" width="12.28515625" style="31" customWidth="1"/>
    <col min="11541" max="11541" width="0" style="31" hidden="1" customWidth="1"/>
    <col min="11542" max="11542" width="3.7109375" style="31" customWidth="1"/>
    <col min="11543" max="11543" width="11.140625" style="31" bestFit="1" customWidth="1"/>
    <col min="11544" max="11545" width="10.5703125" style="31"/>
    <col min="11546" max="11546" width="11.140625" style="31" customWidth="1"/>
    <col min="11547" max="11776" width="10.5703125" style="31"/>
    <col min="11777" max="11784" width="0" style="31" hidden="1" customWidth="1"/>
    <col min="11785" max="11785" width="3.7109375" style="31" customWidth="1"/>
    <col min="11786" max="11786" width="3.85546875" style="31" customWidth="1"/>
    <col min="11787" max="11787" width="3.7109375" style="31" customWidth="1"/>
    <col min="11788" max="11788" width="12.7109375" style="31" customWidth="1"/>
    <col min="11789" max="11789" width="52.7109375" style="31" customWidth="1"/>
    <col min="11790" max="11793" width="0" style="31" hidden="1" customWidth="1"/>
    <col min="11794" max="11794" width="12.28515625" style="31" customWidth="1"/>
    <col min="11795" max="11795" width="6.42578125" style="31" customWidth="1"/>
    <col min="11796" max="11796" width="12.28515625" style="31" customWidth="1"/>
    <col min="11797" max="11797" width="0" style="31" hidden="1" customWidth="1"/>
    <col min="11798" max="11798" width="3.7109375" style="31" customWidth="1"/>
    <col min="11799" max="11799" width="11.140625" style="31" bestFit="1" customWidth="1"/>
    <col min="11800" max="11801" width="10.5703125" style="31"/>
    <col min="11802" max="11802" width="11.140625" style="31" customWidth="1"/>
    <col min="11803" max="12032" width="10.5703125" style="31"/>
    <col min="12033" max="12040" width="0" style="31" hidden="1" customWidth="1"/>
    <col min="12041" max="12041" width="3.7109375" style="31" customWidth="1"/>
    <col min="12042" max="12042" width="3.85546875" style="31" customWidth="1"/>
    <col min="12043" max="12043" width="3.7109375" style="31" customWidth="1"/>
    <col min="12044" max="12044" width="12.7109375" style="31" customWidth="1"/>
    <col min="12045" max="12045" width="52.7109375" style="31" customWidth="1"/>
    <col min="12046" max="12049" width="0" style="31" hidden="1" customWidth="1"/>
    <col min="12050" max="12050" width="12.28515625" style="31" customWidth="1"/>
    <col min="12051" max="12051" width="6.42578125" style="31" customWidth="1"/>
    <col min="12052" max="12052" width="12.28515625" style="31" customWidth="1"/>
    <col min="12053" max="12053" width="0" style="31" hidden="1" customWidth="1"/>
    <col min="12054" max="12054" width="3.7109375" style="31" customWidth="1"/>
    <col min="12055" max="12055" width="11.140625" style="31" bestFit="1" customWidth="1"/>
    <col min="12056" max="12057" width="10.5703125" style="31"/>
    <col min="12058" max="12058" width="11.140625" style="31" customWidth="1"/>
    <col min="12059" max="12288" width="10.5703125" style="31"/>
    <col min="12289" max="12296" width="0" style="31" hidden="1" customWidth="1"/>
    <col min="12297" max="12297" width="3.7109375" style="31" customWidth="1"/>
    <col min="12298" max="12298" width="3.85546875" style="31" customWidth="1"/>
    <col min="12299" max="12299" width="3.7109375" style="31" customWidth="1"/>
    <col min="12300" max="12300" width="12.7109375" style="31" customWidth="1"/>
    <col min="12301" max="12301" width="52.7109375" style="31" customWidth="1"/>
    <col min="12302" max="12305" width="0" style="31" hidden="1" customWidth="1"/>
    <col min="12306" max="12306" width="12.28515625" style="31" customWidth="1"/>
    <col min="12307" max="12307" width="6.42578125" style="31" customWidth="1"/>
    <col min="12308" max="12308" width="12.28515625" style="31" customWidth="1"/>
    <col min="12309" max="12309" width="0" style="31" hidden="1" customWidth="1"/>
    <col min="12310" max="12310" width="3.7109375" style="31" customWidth="1"/>
    <col min="12311" max="12311" width="11.140625" style="31" bestFit="1" customWidth="1"/>
    <col min="12312" max="12313" width="10.5703125" style="31"/>
    <col min="12314" max="12314" width="11.140625" style="31" customWidth="1"/>
    <col min="12315" max="12544" width="10.5703125" style="31"/>
    <col min="12545" max="12552" width="0" style="31" hidden="1" customWidth="1"/>
    <col min="12553" max="12553" width="3.7109375" style="31" customWidth="1"/>
    <col min="12554" max="12554" width="3.85546875" style="31" customWidth="1"/>
    <col min="12555" max="12555" width="3.7109375" style="31" customWidth="1"/>
    <col min="12556" max="12556" width="12.7109375" style="31" customWidth="1"/>
    <col min="12557" max="12557" width="52.7109375" style="31" customWidth="1"/>
    <col min="12558" max="12561" width="0" style="31" hidden="1" customWidth="1"/>
    <col min="12562" max="12562" width="12.28515625" style="31" customWidth="1"/>
    <col min="12563" max="12563" width="6.42578125" style="31" customWidth="1"/>
    <col min="12564" max="12564" width="12.28515625" style="31" customWidth="1"/>
    <col min="12565" max="12565" width="0" style="31" hidden="1" customWidth="1"/>
    <col min="12566" max="12566" width="3.7109375" style="31" customWidth="1"/>
    <col min="12567" max="12567" width="11.140625" style="31" bestFit="1" customWidth="1"/>
    <col min="12568" max="12569" width="10.5703125" style="31"/>
    <col min="12570" max="12570" width="11.140625" style="31" customWidth="1"/>
    <col min="12571" max="12800" width="10.5703125" style="31"/>
    <col min="12801" max="12808" width="0" style="31" hidden="1" customWidth="1"/>
    <col min="12809" max="12809" width="3.7109375" style="31" customWidth="1"/>
    <col min="12810" max="12810" width="3.85546875" style="31" customWidth="1"/>
    <col min="12811" max="12811" width="3.7109375" style="31" customWidth="1"/>
    <col min="12812" max="12812" width="12.7109375" style="31" customWidth="1"/>
    <col min="12813" max="12813" width="52.7109375" style="31" customWidth="1"/>
    <col min="12814" max="12817" width="0" style="31" hidden="1" customWidth="1"/>
    <col min="12818" max="12818" width="12.28515625" style="31" customWidth="1"/>
    <col min="12819" max="12819" width="6.42578125" style="31" customWidth="1"/>
    <col min="12820" max="12820" width="12.28515625" style="31" customWidth="1"/>
    <col min="12821" max="12821" width="0" style="31" hidden="1" customWidth="1"/>
    <col min="12822" max="12822" width="3.7109375" style="31" customWidth="1"/>
    <col min="12823" max="12823" width="11.140625" style="31" bestFit="1" customWidth="1"/>
    <col min="12824" max="12825" width="10.5703125" style="31"/>
    <col min="12826" max="12826" width="11.140625" style="31" customWidth="1"/>
    <col min="12827" max="13056" width="10.5703125" style="31"/>
    <col min="13057" max="13064" width="0" style="31" hidden="1" customWidth="1"/>
    <col min="13065" max="13065" width="3.7109375" style="31" customWidth="1"/>
    <col min="13066" max="13066" width="3.85546875" style="31" customWidth="1"/>
    <col min="13067" max="13067" width="3.7109375" style="31" customWidth="1"/>
    <col min="13068" max="13068" width="12.7109375" style="31" customWidth="1"/>
    <col min="13069" max="13069" width="52.7109375" style="31" customWidth="1"/>
    <col min="13070" max="13073" width="0" style="31" hidden="1" customWidth="1"/>
    <col min="13074" max="13074" width="12.28515625" style="31" customWidth="1"/>
    <col min="13075" max="13075" width="6.42578125" style="31" customWidth="1"/>
    <col min="13076" max="13076" width="12.28515625" style="31" customWidth="1"/>
    <col min="13077" max="13077" width="0" style="31" hidden="1" customWidth="1"/>
    <col min="13078" max="13078" width="3.7109375" style="31" customWidth="1"/>
    <col min="13079" max="13079" width="11.140625" style="31" bestFit="1" customWidth="1"/>
    <col min="13080" max="13081" width="10.5703125" style="31"/>
    <col min="13082" max="13082" width="11.140625" style="31" customWidth="1"/>
    <col min="13083" max="13312" width="10.5703125" style="31"/>
    <col min="13313" max="13320" width="0" style="31" hidden="1" customWidth="1"/>
    <col min="13321" max="13321" width="3.7109375" style="31" customWidth="1"/>
    <col min="13322" max="13322" width="3.85546875" style="31" customWidth="1"/>
    <col min="13323" max="13323" width="3.7109375" style="31" customWidth="1"/>
    <col min="13324" max="13324" width="12.7109375" style="31" customWidth="1"/>
    <col min="13325" max="13325" width="52.7109375" style="31" customWidth="1"/>
    <col min="13326" max="13329" width="0" style="31" hidden="1" customWidth="1"/>
    <col min="13330" max="13330" width="12.28515625" style="31" customWidth="1"/>
    <col min="13331" max="13331" width="6.42578125" style="31" customWidth="1"/>
    <col min="13332" max="13332" width="12.28515625" style="31" customWidth="1"/>
    <col min="13333" max="13333" width="0" style="31" hidden="1" customWidth="1"/>
    <col min="13334" max="13334" width="3.7109375" style="31" customWidth="1"/>
    <col min="13335" max="13335" width="11.140625" style="31" bestFit="1" customWidth="1"/>
    <col min="13336" max="13337" width="10.5703125" style="31"/>
    <col min="13338" max="13338" width="11.140625" style="31" customWidth="1"/>
    <col min="13339" max="13568" width="10.5703125" style="31"/>
    <col min="13569" max="13576" width="0" style="31" hidden="1" customWidth="1"/>
    <col min="13577" max="13577" width="3.7109375" style="31" customWidth="1"/>
    <col min="13578" max="13578" width="3.85546875" style="31" customWidth="1"/>
    <col min="13579" max="13579" width="3.7109375" style="31" customWidth="1"/>
    <col min="13580" max="13580" width="12.7109375" style="31" customWidth="1"/>
    <col min="13581" max="13581" width="52.7109375" style="31" customWidth="1"/>
    <col min="13582" max="13585" width="0" style="31" hidden="1" customWidth="1"/>
    <col min="13586" max="13586" width="12.28515625" style="31" customWidth="1"/>
    <col min="13587" max="13587" width="6.42578125" style="31" customWidth="1"/>
    <col min="13588" max="13588" width="12.28515625" style="31" customWidth="1"/>
    <col min="13589" max="13589" width="0" style="31" hidden="1" customWidth="1"/>
    <col min="13590" max="13590" width="3.7109375" style="31" customWidth="1"/>
    <col min="13591" max="13591" width="11.140625" style="31" bestFit="1" customWidth="1"/>
    <col min="13592" max="13593" width="10.5703125" style="31"/>
    <col min="13594" max="13594" width="11.140625" style="31" customWidth="1"/>
    <col min="13595" max="13824" width="10.5703125" style="31"/>
    <col min="13825" max="13832" width="0" style="31" hidden="1" customWidth="1"/>
    <col min="13833" max="13833" width="3.7109375" style="31" customWidth="1"/>
    <col min="13834" max="13834" width="3.85546875" style="31" customWidth="1"/>
    <col min="13835" max="13835" width="3.7109375" style="31" customWidth="1"/>
    <col min="13836" max="13836" width="12.7109375" style="31" customWidth="1"/>
    <col min="13837" max="13837" width="52.7109375" style="31" customWidth="1"/>
    <col min="13838" max="13841" width="0" style="31" hidden="1" customWidth="1"/>
    <col min="13842" max="13842" width="12.28515625" style="31" customWidth="1"/>
    <col min="13843" max="13843" width="6.42578125" style="31" customWidth="1"/>
    <col min="13844" max="13844" width="12.28515625" style="31" customWidth="1"/>
    <col min="13845" max="13845" width="0" style="31" hidden="1" customWidth="1"/>
    <col min="13846" max="13846" width="3.7109375" style="31" customWidth="1"/>
    <col min="13847" max="13847" width="11.140625" style="31" bestFit="1" customWidth="1"/>
    <col min="13848" max="13849" width="10.5703125" style="31"/>
    <col min="13850" max="13850" width="11.140625" style="31" customWidth="1"/>
    <col min="13851" max="14080" width="10.5703125" style="31"/>
    <col min="14081" max="14088" width="0" style="31" hidden="1" customWidth="1"/>
    <col min="14089" max="14089" width="3.7109375" style="31" customWidth="1"/>
    <col min="14090" max="14090" width="3.85546875" style="31" customWidth="1"/>
    <col min="14091" max="14091" width="3.7109375" style="31" customWidth="1"/>
    <col min="14092" max="14092" width="12.7109375" style="31" customWidth="1"/>
    <col min="14093" max="14093" width="52.7109375" style="31" customWidth="1"/>
    <col min="14094" max="14097" width="0" style="31" hidden="1" customWidth="1"/>
    <col min="14098" max="14098" width="12.28515625" style="31" customWidth="1"/>
    <col min="14099" max="14099" width="6.42578125" style="31" customWidth="1"/>
    <col min="14100" max="14100" width="12.28515625" style="31" customWidth="1"/>
    <col min="14101" max="14101" width="0" style="31" hidden="1" customWidth="1"/>
    <col min="14102" max="14102" width="3.7109375" style="31" customWidth="1"/>
    <col min="14103" max="14103" width="11.140625" style="31" bestFit="1" customWidth="1"/>
    <col min="14104" max="14105" width="10.5703125" style="31"/>
    <col min="14106" max="14106" width="11.140625" style="31" customWidth="1"/>
    <col min="14107" max="14336" width="10.5703125" style="31"/>
    <col min="14337" max="14344" width="0" style="31" hidden="1" customWidth="1"/>
    <col min="14345" max="14345" width="3.7109375" style="31" customWidth="1"/>
    <col min="14346" max="14346" width="3.85546875" style="31" customWidth="1"/>
    <col min="14347" max="14347" width="3.7109375" style="31" customWidth="1"/>
    <col min="14348" max="14348" width="12.7109375" style="31" customWidth="1"/>
    <col min="14349" max="14349" width="52.7109375" style="31" customWidth="1"/>
    <col min="14350" max="14353" width="0" style="31" hidden="1" customWidth="1"/>
    <col min="14354" max="14354" width="12.28515625" style="31" customWidth="1"/>
    <col min="14355" max="14355" width="6.42578125" style="31" customWidth="1"/>
    <col min="14356" max="14356" width="12.28515625" style="31" customWidth="1"/>
    <col min="14357" max="14357" width="0" style="31" hidden="1" customWidth="1"/>
    <col min="14358" max="14358" width="3.7109375" style="31" customWidth="1"/>
    <col min="14359" max="14359" width="11.140625" style="31" bestFit="1" customWidth="1"/>
    <col min="14360" max="14361" width="10.5703125" style="31"/>
    <col min="14362" max="14362" width="11.140625" style="31" customWidth="1"/>
    <col min="14363" max="14592" width="10.5703125" style="31"/>
    <col min="14593" max="14600" width="0" style="31" hidden="1" customWidth="1"/>
    <col min="14601" max="14601" width="3.7109375" style="31" customWidth="1"/>
    <col min="14602" max="14602" width="3.85546875" style="31" customWidth="1"/>
    <col min="14603" max="14603" width="3.7109375" style="31" customWidth="1"/>
    <col min="14604" max="14604" width="12.7109375" style="31" customWidth="1"/>
    <col min="14605" max="14605" width="52.7109375" style="31" customWidth="1"/>
    <col min="14606" max="14609" width="0" style="31" hidden="1" customWidth="1"/>
    <col min="14610" max="14610" width="12.28515625" style="31" customWidth="1"/>
    <col min="14611" max="14611" width="6.42578125" style="31" customWidth="1"/>
    <col min="14612" max="14612" width="12.28515625" style="31" customWidth="1"/>
    <col min="14613" max="14613" width="0" style="31" hidden="1" customWidth="1"/>
    <col min="14614" max="14614" width="3.7109375" style="31" customWidth="1"/>
    <col min="14615" max="14615" width="11.140625" style="31" bestFit="1" customWidth="1"/>
    <col min="14616" max="14617" width="10.5703125" style="31"/>
    <col min="14618" max="14618" width="11.140625" style="31" customWidth="1"/>
    <col min="14619" max="14848" width="10.5703125" style="31"/>
    <col min="14849" max="14856" width="0" style="31" hidden="1" customWidth="1"/>
    <col min="14857" max="14857" width="3.7109375" style="31" customWidth="1"/>
    <col min="14858" max="14858" width="3.85546875" style="31" customWidth="1"/>
    <col min="14859" max="14859" width="3.7109375" style="31" customWidth="1"/>
    <col min="14860" max="14860" width="12.7109375" style="31" customWidth="1"/>
    <col min="14861" max="14861" width="52.7109375" style="31" customWidth="1"/>
    <col min="14862" max="14865" width="0" style="31" hidden="1" customWidth="1"/>
    <col min="14866" max="14866" width="12.28515625" style="31" customWidth="1"/>
    <col min="14867" max="14867" width="6.42578125" style="31" customWidth="1"/>
    <col min="14868" max="14868" width="12.28515625" style="31" customWidth="1"/>
    <col min="14869" max="14869" width="0" style="31" hidden="1" customWidth="1"/>
    <col min="14870" max="14870" width="3.7109375" style="31" customWidth="1"/>
    <col min="14871" max="14871" width="11.140625" style="31" bestFit="1" customWidth="1"/>
    <col min="14872" max="14873" width="10.5703125" style="31"/>
    <col min="14874" max="14874" width="11.140625" style="31" customWidth="1"/>
    <col min="14875" max="15104" width="10.5703125" style="31"/>
    <col min="15105" max="15112" width="0" style="31" hidden="1" customWidth="1"/>
    <col min="15113" max="15113" width="3.7109375" style="31" customWidth="1"/>
    <col min="15114" max="15114" width="3.85546875" style="31" customWidth="1"/>
    <col min="15115" max="15115" width="3.7109375" style="31" customWidth="1"/>
    <col min="15116" max="15116" width="12.7109375" style="31" customWidth="1"/>
    <col min="15117" max="15117" width="52.7109375" style="31" customWidth="1"/>
    <col min="15118" max="15121" width="0" style="31" hidden="1" customWidth="1"/>
    <col min="15122" max="15122" width="12.28515625" style="31" customWidth="1"/>
    <col min="15123" max="15123" width="6.42578125" style="31" customWidth="1"/>
    <col min="15124" max="15124" width="12.28515625" style="31" customWidth="1"/>
    <col min="15125" max="15125" width="0" style="31" hidden="1" customWidth="1"/>
    <col min="15126" max="15126" width="3.7109375" style="31" customWidth="1"/>
    <col min="15127" max="15127" width="11.140625" style="31" bestFit="1" customWidth="1"/>
    <col min="15128" max="15129" width="10.5703125" style="31"/>
    <col min="15130" max="15130" width="11.140625" style="31" customWidth="1"/>
    <col min="15131" max="15360" width="10.5703125" style="31"/>
    <col min="15361" max="15368" width="0" style="31" hidden="1" customWidth="1"/>
    <col min="15369" max="15369" width="3.7109375" style="31" customWidth="1"/>
    <col min="15370" max="15370" width="3.85546875" style="31" customWidth="1"/>
    <col min="15371" max="15371" width="3.7109375" style="31" customWidth="1"/>
    <col min="15372" max="15372" width="12.7109375" style="31" customWidth="1"/>
    <col min="15373" max="15373" width="52.7109375" style="31" customWidth="1"/>
    <col min="15374" max="15377" width="0" style="31" hidden="1" customWidth="1"/>
    <col min="15378" max="15378" width="12.28515625" style="31" customWidth="1"/>
    <col min="15379" max="15379" width="6.42578125" style="31" customWidth="1"/>
    <col min="15380" max="15380" width="12.28515625" style="31" customWidth="1"/>
    <col min="15381" max="15381" width="0" style="31" hidden="1" customWidth="1"/>
    <col min="15382" max="15382" width="3.7109375" style="31" customWidth="1"/>
    <col min="15383" max="15383" width="11.140625" style="31" bestFit="1" customWidth="1"/>
    <col min="15384" max="15385" width="10.5703125" style="31"/>
    <col min="15386" max="15386" width="11.140625" style="31" customWidth="1"/>
    <col min="15387" max="15616" width="10.5703125" style="31"/>
    <col min="15617" max="15624" width="0" style="31" hidden="1" customWidth="1"/>
    <col min="15625" max="15625" width="3.7109375" style="31" customWidth="1"/>
    <col min="15626" max="15626" width="3.85546875" style="31" customWidth="1"/>
    <col min="15627" max="15627" width="3.7109375" style="31" customWidth="1"/>
    <col min="15628" max="15628" width="12.7109375" style="31" customWidth="1"/>
    <col min="15629" max="15629" width="52.7109375" style="31" customWidth="1"/>
    <col min="15630" max="15633" width="0" style="31" hidden="1" customWidth="1"/>
    <col min="15634" max="15634" width="12.28515625" style="31" customWidth="1"/>
    <col min="15635" max="15635" width="6.42578125" style="31" customWidth="1"/>
    <col min="15636" max="15636" width="12.28515625" style="31" customWidth="1"/>
    <col min="15637" max="15637" width="0" style="31" hidden="1" customWidth="1"/>
    <col min="15638" max="15638" width="3.7109375" style="31" customWidth="1"/>
    <col min="15639" max="15639" width="11.140625" style="31" bestFit="1" customWidth="1"/>
    <col min="15640" max="15641" width="10.5703125" style="31"/>
    <col min="15642" max="15642" width="11.140625" style="31" customWidth="1"/>
    <col min="15643" max="15872" width="10.5703125" style="31"/>
    <col min="15873" max="15880" width="0" style="31" hidden="1" customWidth="1"/>
    <col min="15881" max="15881" width="3.7109375" style="31" customWidth="1"/>
    <col min="15882" max="15882" width="3.85546875" style="31" customWidth="1"/>
    <col min="15883" max="15883" width="3.7109375" style="31" customWidth="1"/>
    <col min="15884" max="15884" width="12.7109375" style="31" customWidth="1"/>
    <col min="15885" max="15885" width="52.7109375" style="31" customWidth="1"/>
    <col min="15886" max="15889" width="0" style="31" hidden="1" customWidth="1"/>
    <col min="15890" max="15890" width="12.28515625" style="31" customWidth="1"/>
    <col min="15891" max="15891" width="6.42578125" style="31" customWidth="1"/>
    <col min="15892" max="15892" width="12.28515625" style="31" customWidth="1"/>
    <col min="15893" max="15893" width="0" style="31" hidden="1" customWidth="1"/>
    <col min="15894" max="15894" width="3.7109375" style="31" customWidth="1"/>
    <col min="15895" max="15895" width="11.140625" style="31" bestFit="1" customWidth="1"/>
    <col min="15896" max="15897" width="10.5703125" style="31"/>
    <col min="15898" max="15898" width="11.140625" style="31" customWidth="1"/>
    <col min="15899" max="16128" width="10.5703125" style="31"/>
    <col min="16129" max="16136" width="0" style="31" hidden="1" customWidth="1"/>
    <col min="16137" max="16137" width="3.7109375" style="31" customWidth="1"/>
    <col min="16138" max="16138" width="3.85546875" style="31" customWidth="1"/>
    <col min="16139" max="16139" width="3.7109375" style="31" customWidth="1"/>
    <col min="16140" max="16140" width="12.7109375" style="31" customWidth="1"/>
    <col min="16141" max="16141" width="52.7109375" style="31" customWidth="1"/>
    <col min="16142" max="16145" width="0" style="31" hidden="1" customWidth="1"/>
    <col min="16146" max="16146" width="12.28515625" style="31" customWidth="1"/>
    <col min="16147" max="16147" width="6.42578125" style="31" customWidth="1"/>
    <col min="16148" max="16148" width="12.28515625" style="31" customWidth="1"/>
    <col min="16149" max="16149" width="0" style="31" hidden="1" customWidth="1"/>
    <col min="16150" max="16150" width="3.7109375" style="31" customWidth="1"/>
    <col min="16151" max="16151" width="11.140625" style="31" bestFit="1" customWidth="1"/>
    <col min="16152" max="16153" width="10.5703125" style="31"/>
    <col min="16154" max="16154" width="11.140625" style="31" customWidth="1"/>
    <col min="16155" max="16384" width="10.5703125" style="31"/>
  </cols>
  <sheetData>
    <row r="1" spans="1:34" hidden="1"/>
    <row r="2" spans="1:34" hidden="1"/>
    <row r="3" spans="1:34" hidden="1"/>
    <row r="4" spans="1:34" ht="3" customHeight="1">
      <c r="J4" s="74"/>
      <c r="K4" s="74"/>
      <c r="L4" s="383"/>
      <c r="M4" s="383"/>
      <c r="N4" s="383"/>
    </row>
    <row r="5" spans="1:34" ht="26.1" customHeight="1">
      <c r="J5" s="74"/>
      <c r="K5" s="74"/>
      <c r="L5" s="698" t="s">
        <v>717</v>
      </c>
      <c r="M5" s="698"/>
      <c r="N5" s="698"/>
      <c r="O5" s="698"/>
      <c r="P5" s="698"/>
      <c r="Q5" s="698"/>
      <c r="R5" s="698"/>
      <c r="S5" s="698"/>
      <c r="T5" s="698"/>
      <c r="U5" s="467"/>
    </row>
    <row r="6" spans="1:34" ht="3" customHeight="1">
      <c r="J6" s="74"/>
      <c r="K6" s="74"/>
      <c r="L6" s="383"/>
      <c r="M6" s="383"/>
      <c r="N6" s="383"/>
      <c r="O6" s="384"/>
      <c r="P6" s="384"/>
      <c r="Q6" s="384"/>
      <c r="R6" s="384"/>
      <c r="S6" s="384"/>
      <c r="T6" s="384"/>
      <c r="U6" s="384"/>
    </row>
    <row r="7" spans="1:34" s="495" customFormat="1" ht="5.25" hidden="1">
      <c r="A7" s="173"/>
      <c r="B7" s="173"/>
      <c r="C7" s="173"/>
      <c r="D7" s="173"/>
      <c r="E7" s="173"/>
      <c r="F7" s="173"/>
      <c r="G7" s="184"/>
      <c r="H7" s="184"/>
      <c r="I7" s="490"/>
      <c r="J7" s="491"/>
      <c r="K7" s="491"/>
      <c r="L7" s="492"/>
      <c r="M7" s="580"/>
      <c r="N7" s="492"/>
      <c r="O7" s="708"/>
      <c r="P7" s="708"/>
      <c r="Q7" s="496"/>
      <c r="R7" s="496"/>
      <c r="S7" s="496"/>
      <c r="T7" s="496"/>
      <c r="U7" s="497"/>
      <c r="X7" s="173"/>
      <c r="Y7" s="173"/>
      <c r="Z7" s="173"/>
      <c r="AA7" s="173"/>
      <c r="AB7" s="173"/>
      <c r="AC7" s="173"/>
      <c r="AD7" s="173"/>
      <c r="AE7" s="173"/>
      <c r="AF7" s="173"/>
      <c r="AG7" s="173"/>
      <c r="AH7" s="173"/>
    </row>
    <row r="8" spans="1:34" s="495" customFormat="1" ht="5.25" hidden="1">
      <c r="A8" s="173"/>
      <c r="B8" s="173"/>
      <c r="C8" s="173"/>
      <c r="D8" s="173"/>
      <c r="E8" s="173"/>
      <c r="F8" s="173"/>
      <c r="G8" s="184"/>
      <c r="H8" s="184"/>
      <c r="I8" s="490"/>
      <c r="J8" s="491"/>
      <c r="K8" s="491"/>
      <c r="L8" s="492"/>
      <c r="M8" s="492"/>
      <c r="N8" s="492"/>
      <c r="O8" s="496"/>
      <c r="P8" s="496"/>
      <c r="Q8" s="496"/>
      <c r="R8" s="496"/>
      <c r="S8" s="496"/>
      <c r="T8" s="496"/>
      <c r="U8" s="497"/>
      <c r="X8" s="173"/>
      <c r="Y8" s="173"/>
      <c r="Z8" s="173"/>
      <c r="AA8" s="173"/>
      <c r="AB8" s="173"/>
      <c r="AC8" s="173"/>
      <c r="AD8" s="173"/>
      <c r="AE8" s="173"/>
      <c r="AF8" s="173"/>
      <c r="AG8" s="173"/>
      <c r="AH8" s="173"/>
    </row>
    <row r="9" spans="1:34" s="378" customFormat="1" ht="5.25" hidden="1">
      <c r="A9" s="183"/>
      <c r="B9" s="183"/>
      <c r="C9" s="183"/>
      <c r="D9" s="183"/>
      <c r="E9" s="183"/>
      <c r="F9" s="183"/>
      <c r="G9" s="183"/>
      <c r="H9" s="183"/>
      <c r="L9" s="583"/>
      <c r="M9" s="545"/>
      <c r="O9" s="674"/>
      <c r="P9" s="674"/>
      <c r="Q9" s="674"/>
      <c r="R9" s="674"/>
      <c r="S9" s="674"/>
      <c r="T9" s="674"/>
      <c r="U9" s="497"/>
      <c r="V9" s="497"/>
      <c r="X9" s="183"/>
      <c r="Y9" s="183"/>
      <c r="Z9" s="183"/>
      <c r="AA9" s="183"/>
      <c r="AB9" s="183"/>
    </row>
    <row r="10" spans="1:34" s="138" customFormat="1" ht="18.75">
      <c r="A10" s="183"/>
      <c r="B10" s="183"/>
      <c r="C10" s="183"/>
      <c r="D10" s="183"/>
      <c r="E10" s="183"/>
      <c r="F10" s="183"/>
      <c r="G10" s="183"/>
      <c r="H10" s="183"/>
      <c r="L10" s="398"/>
      <c r="M10" s="445" t="str">
        <f>"Дата подачи заявления об "&amp;IF(datePr_ch="","утверждении","изменении") &amp; " тарифов"</f>
        <v>Дата подачи заявления об утверждении тарифов</v>
      </c>
      <c r="N10" s="549"/>
      <c r="O10" s="675" t="str">
        <f>IF(datePr_ch="",IF(datePr="","",datePr),datePr_ch)</f>
        <v>21.04.2023</v>
      </c>
      <c r="P10" s="675"/>
      <c r="Q10" s="675"/>
      <c r="R10" s="675"/>
      <c r="S10" s="675"/>
      <c r="T10" s="675"/>
      <c r="U10" s="397"/>
      <c r="V10" s="397"/>
      <c r="W10" s="413"/>
      <c r="X10" s="183"/>
      <c r="Y10" s="183"/>
      <c r="Z10" s="183"/>
      <c r="AA10" s="183"/>
      <c r="AB10" s="183"/>
      <c r="AC10" s="183"/>
      <c r="AD10" s="183"/>
      <c r="AE10" s="183"/>
      <c r="AF10" s="183"/>
      <c r="AG10" s="183"/>
      <c r="AH10" s="183"/>
    </row>
    <row r="11" spans="1:34" s="138" customFormat="1" ht="22.5">
      <c r="A11" s="183"/>
      <c r="B11" s="183"/>
      <c r="C11" s="183"/>
      <c r="D11" s="183"/>
      <c r="E11" s="183"/>
      <c r="F11" s="183"/>
      <c r="G11" s="183"/>
      <c r="H11" s="183"/>
      <c r="L11" s="132"/>
      <c r="M11" s="445" t="str">
        <f>"Номер подачи заявления об "&amp;IF(numberPr_ch="","утверждении","изменении") &amp; " тарифов"</f>
        <v>Номер подачи заявления об утверждении тарифов</v>
      </c>
      <c r="N11" s="549"/>
      <c r="O11" s="675" t="str">
        <f>IF(numberPr_ch="",IF(numberPr="","",numberPr),numberPr_ch)</f>
        <v>05.2-1511</v>
      </c>
      <c r="P11" s="675"/>
      <c r="Q11" s="675"/>
      <c r="R11" s="675"/>
      <c r="S11" s="675"/>
      <c r="T11" s="675"/>
      <c r="U11" s="397"/>
      <c r="V11" s="397"/>
      <c r="W11" s="413"/>
      <c r="X11" s="183"/>
      <c r="Y11" s="183"/>
      <c r="Z11" s="183"/>
      <c r="AA11" s="183"/>
      <c r="AB11" s="183"/>
      <c r="AC11" s="183"/>
      <c r="AD11" s="183"/>
      <c r="AE11" s="183"/>
      <c r="AF11" s="183"/>
      <c r="AG11" s="183"/>
      <c r="AH11" s="183"/>
    </row>
    <row r="12" spans="1:34" s="378" customFormat="1" ht="5.25" hidden="1">
      <c r="A12" s="183"/>
      <c r="B12" s="183"/>
      <c r="C12" s="183"/>
      <c r="D12" s="183"/>
      <c r="E12" s="183"/>
      <c r="F12" s="183"/>
      <c r="G12" s="183"/>
      <c r="H12" s="183"/>
      <c r="L12" s="583"/>
      <c r="M12" s="545"/>
      <c r="O12" s="674"/>
      <c r="P12" s="674"/>
      <c r="Q12" s="674"/>
      <c r="R12" s="674"/>
      <c r="S12" s="674"/>
      <c r="T12" s="674"/>
      <c r="U12" s="497"/>
      <c r="V12" s="497"/>
      <c r="X12" s="183"/>
      <c r="Y12" s="183"/>
      <c r="Z12" s="183"/>
      <c r="AA12" s="183"/>
      <c r="AB12" s="183"/>
    </row>
    <row r="13" spans="1:34" s="138" customFormat="1" ht="11.25" hidden="1">
      <c r="A13" s="183"/>
      <c r="B13" s="183"/>
      <c r="C13" s="183"/>
      <c r="D13" s="183"/>
      <c r="E13" s="183"/>
      <c r="F13" s="183"/>
      <c r="G13" s="183"/>
      <c r="H13" s="183"/>
      <c r="L13" s="699"/>
      <c r="M13" s="699"/>
      <c r="N13" s="388"/>
      <c r="O13" s="397"/>
      <c r="P13" s="397"/>
      <c r="Q13" s="397"/>
      <c r="R13" s="397"/>
      <c r="S13" s="397"/>
      <c r="T13" s="397"/>
      <c r="U13" s="400" t="s">
        <v>371</v>
      </c>
      <c r="X13" s="183"/>
      <c r="Y13" s="183"/>
      <c r="Z13" s="183"/>
      <c r="AA13" s="183"/>
      <c r="AB13" s="183"/>
      <c r="AC13" s="183"/>
      <c r="AD13" s="183"/>
      <c r="AE13" s="183"/>
      <c r="AF13" s="183"/>
      <c r="AG13" s="183"/>
      <c r="AH13" s="183"/>
    </row>
    <row r="14" spans="1:34">
      <c r="J14" s="74"/>
      <c r="K14" s="74"/>
      <c r="L14" s="383"/>
      <c r="M14" s="383"/>
      <c r="N14" s="399"/>
      <c r="O14" s="676"/>
      <c r="P14" s="676"/>
      <c r="Q14" s="676"/>
      <c r="R14" s="676"/>
      <c r="S14" s="676"/>
      <c r="T14" s="676"/>
      <c r="U14" s="676"/>
    </row>
    <row r="15" spans="1:34">
      <c r="J15" s="74"/>
      <c r="K15" s="74"/>
      <c r="L15" s="620" t="s">
        <v>445</v>
      </c>
      <c r="M15" s="620"/>
      <c r="N15" s="620"/>
      <c r="O15" s="620"/>
      <c r="P15" s="620"/>
      <c r="Q15" s="620"/>
      <c r="R15" s="620"/>
      <c r="S15" s="620"/>
      <c r="T15" s="620"/>
      <c r="U15" s="620"/>
      <c r="V15" s="620"/>
      <c r="W15" s="620" t="s">
        <v>446</v>
      </c>
    </row>
    <row r="16" spans="1:34" ht="14.25" customHeight="1">
      <c r="J16" s="74"/>
      <c r="K16" s="74"/>
      <c r="L16" s="682" t="s">
        <v>91</v>
      </c>
      <c r="M16" s="682" t="s">
        <v>602</v>
      </c>
      <c r="N16" s="464"/>
      <c r="O16" s="683" t="s">
        <v>604</v>
      </c>
      <c r="P16" s="684"/>
      <c r="Q16" s="684"/>
      <c r="R16" s="684"/>
      <c r="S16" s="684"/>
      <c r="T16" s="685"/>
      <c r="U16" s="693" t="s">
        <v>339</v>
      </c>
      <c r="V16" s="679" t="s">
        <v>274</v>
      </c>
      <c r="W16" s="620"/>
    </row>
    <row r="17" spans="1:36" ht="14.25" customHeight="1">
      <c r="J17" s="74"/>
      <c r="K17" s="74"/>
      <c r="L17" s="682"/>
      <c r="M17" s="682"/>
      <c r="N17" s="465"/>
      <c r="O17" s="688" t="s">
        <v>578</v>
      </c>
      <c r="P17" s="686" t="s">
        <v>270</v>
      </c>
      <c r="Q17" s="687"/>
      <c r="R17" s="690" t="s">
        <v>615</v>
      </c>
      <c r="S17" s="691"/>
      <c r="T17" s="692"/>
      <c r="U17" s="694"/>
      <c r="V17" s="680"/>
      <c r="W17" s="620"/>
    </row>
    <row r="18" spans="1:36" ht="33.75" customHeight="1">
      <c r="J18" s="74"/>
      <c r="K18" s="74"/>
      <c r="L18" s="682"/>
      <c r="M18" s="682"/>
      <c r="N18" s="466"/>
      <c r="O18" s="689"/>
      <c r="P18" s="88" t="s">
        <v>579</v>
      </c>
      <c r="Q18" s="88" t="s">
        <v>6</v>
      </c>
      <c r="R18" s="89" t="s">
        <v>273</v>
      </c>
      <c r="S18" s="677" t="s">
        <v>272</v>
      </c>
      <c r="T18" s="678"/>
      <c r="U18" s="695"/>
      <c r="V18" s="681"/>
      <c r="W18" s="620"/>
    </row>
    <row r="19" spans="1:36">
      <c r="J19" s="74"/>
      <c r="K19" s="389">
        <v>1</v>
      </c>
      <c r="L19" s="452" t="s">
        <v>92</v>
      </c>
      <c r="M19" s="452" t="s">
        <v>48</v>
      </c>
      <c r="N19" s="454" t="str">
        <f ca="1">OFFSET(N19,0,-1)</f>
        <v>2</v>
      </c>
      <c r="O19" s="453">
        <f ca="1">OFFSET(O19,0,-1)+1</f>
        <v>3</v>
      </c>
      <c r="P19" s="453">
        <f ca="1">OFFSET(P19,0,-1)+1</f>
        <v>4</v>
      </c>
      <c r="Q19" s="453">
        <f ca="1">OFFSET(Q19,0,-1)+1</f>
        <v>5</v>
      </c>
      <c r="R19" s="453">
        <f ca="1">OFFSET(R19,0,-1)+1</f>
        <v>6</v>
      </c>
      <c r="S19" s="700">
        <f ca="1">OFFSET(S19,0,-1)+1</f>
        <v>7</v>
      </c>
      <c r="T19" s="700"/>
      <c r="U19" s="453">
        <f ca="1">OFFSET(U19,0,-2)+1</f>
        <v>8</v>
      </c>
      <c r="V19" s="454">
        <f ca="1">OFFSET(V19,0,-1)</f>
        <v>8</v>
      </c>
      <c r="W19" s="453">
        <f ca="1">OFFSET(W19,0,-1)+1</f>
        <v>9</v>
      </c>
    </row>
    <row r="20" spans="1:36" ht="22.5">
      <c r="A20" s="701">
        <v>1</v>
      </c>
      <c r="E20" s="184"/>
      <c r="F20" s="284"/>
      <c r="G20" s="284"/>
      <c r="H20" s="284"/>
      <c r="J20" s="506"/>
      <c r="K20" s="509"/>
      <c r="L20" s="402">
        <f>mergeValue(A20)</f>
        <v>1</v>
      </c>
      <c r="M20" s="450" t="s">
        <v>19</v>
      </c>
      <c r="N20" s="451"/>
      <c r="O20" s="702"/>
      <c r="P20" s="702"/>
      <c r="Q20" s="702"/>
      <c r="R20" s="702"/>
      <c r="S20" s="702"/>
      <c r="T20" s="702"/>
      <c r="U20" s="702"/>
      <c r="V20" s="702"/>
      <c r="W20" s="446" t="s">
        <v>718</v>
      </c>
      <c r="Y20" s="182"/>
      <c r="Z20" s="182" t="str">
        <f t="shared" ref="Z20:Z33" si="0">IF(M20="","",M20 )</f>
        <v>Наименование тарифа</v>
      </c>
      <c r="AA20" s="182"/>
      <c r="AB20" s="182"/>
      <c r="AC20" s="182"/>
      <c r="AI20" s="173"/>
      <c r="AJ20" s="173"/>
    </row>
    <row r="21" spans="1:36" ht="22.5">
      <c r="A21" s="701"/>
      <c r="B21" s="701">
        <v>1</v>
      </c>
      <c r="E21" s="284"/>
      <c r="F21" s="284"/>
      <c r="G21" s="284"/>
      <c r="H21" s="284"/>
      <c r="I21" s="151"/>
      <c r="J21" s="505"/>
      <c r="K21" s="507"/>
      <c r="L21" s="402" t="str">
        <f>mergeValue(A21) &amp;"."&amp; mergeValue(B21)</f>
        <v>1.1</v>
      </c>
      <c r="M21" s="418" t="s">
        <v>15</v>
      </c>
      <c r="N21" s="451"/>
      <c r="O21" s="702"/>
      <c r="P21" s="702"/>
      <c r="Q21" s="702"/>
      <c r="R21" s="702"/>
      <c r="S21" s="702"/>
      <c r="T21" s="702"/>
      <c r="U21" s="702"/>
      <c r="V21" s="702"/>
      <c r="W21" s="446" t="s">
        <v>459</v>
      </c>
      <c r="Y21" s="182"/>
      <c r="Z21" s="182" t="str">
        <f t="shared" si="0"/>
        <v>Территория действия тарифа</v>
      </c>
      <c r="AA21" s="182"/>
      <c r="AB21" s="182"/>
      <c r="AC21" s="182"/>
      <c r="AI21" s="173"/>
      <c r="AJ21" s="173"/>
    </row>
    <row r="22" spans="1:36" ht="22.5">
      <c r="A22" s="701"/>
      <c r="B22" s="701"/>
      <c r="C22" s="701">
        <v>1</v>
      </c>
      <c r="E22" s="284"/>
      <c r="F22" s="284"/>
      <c r="G22" s="284"/>
      <c r="H22" s="284"/>
      <c r="I22" s="508"/>
      <c r="J22" s="505"/>
      <c r="K22" s="507"/>
      <c r="L22" s="402" t="str">
        <f>mergeValue(A22) &amp;"."&amp; mergeValue(B22)&amp;"."&amp; mergeValue(C22)</f>
        <v>1.1.1</v>
      </c>
      <c r="M22" s="419" t="s">
        <v>7</v>
      </c>
      <c r="N22" s="451"/>
      <c r="O22" s="702"/>
      <c r="P22" s="702"/>
      <c r="Q22" s="702"/>
      <c r="R22" s="702"/>
      <c r="S22" s="702"/>
      <c r="T22" s="702"/>
      <c r="U22" s="702"/>
      <c r="V22" s="702"/>
      <c r="W22" s="446" t="s">
        <v>600</v>
      </c>
      <c r="Y22" s="182"/>
      <c r="Z22" s="182" t="str">
        <f t="shared" si="0"/>
        <v xml:space="preserve">Наименование системы теплоснабжения </v>
      </c>
      <c r="AA22" s="182"/>
      <c r="AB22" s="182"/>
      <c r="AC22" s="182"/>
      <c r="AI22" s="173"/>
      <c r="AJ22" s="173"/>
    </row>
    <row r="23" spans="1:36" ht="22.5">
      <c r="A23" s="701"/>
      <c r="B23" s="701"/>
      <c r="C23" s="701"/>
      <c r="D23" s="701">
        <v>1</v>
      </c>
      <c r="E23" s="284"/>
      <c r="F23" s="284"/>
      <c r="G23" s="284"/>
      <c r="H23" s="284"/>
      <c r="I23" s="508"/>
      <c r="J23" s="505"/>
      <c r="K23" s="507"/>
      <c r="L23" s="402" t="str">
        <f>mergeValue(A23) &amp;"."&amp; mergeValue(B23)&amp;"."&amp; mergeValue(C23)&amp;"."&amp; mergeValue(D23)</f>
        <v>1.1.1.1</v>
      </c>
      <c r="M23" s="420" t="s">
        <v>21</v>
      </c>
      <c r="N23" s="451"/>
      <c r="O23" s="702"/>
      <c r="P23" s="702"/>
      <c r="Q23" s="702"/>
      <c r="R23" s="702"/>
      <c r="S23" s="702"/>
      <c r="T23" s="702"/>
      <c r="U23" s="702"/>
      <c r="V23" s="702"/>
      <c r="W23" s="446" t="s">
        <v>601</v>
      </c>
      <c r="Y23" s="182"/>
      <c r="Z23" s="182" t="str">
        <f t="shared" si="0"/>
        <v xml:space="preserve">Источник тепловой энергии  </v>
      </c>
      <c r="AA23" s="182"/>
      <c r="AB23" s="182"/>
      <c r="AC23" s="182"/>
      <c r="AI23" s="173"/>
      <c r="AJ23" s="173"/>
    </row>
    <row r="24" spans="1:36" ht="78.75">
      <c r="A24" s="701"/>
      <c r="B24" s="701"/>
      <c r="C24" s="701"/>
      <c r="D24" s="701"/>
      <c r="E24" s="701">
        <v>1</v>
      </c>
      <c r="F24" s="284"/>
      <c r="G24" s="284"/>
      <c r="H24" s="173">
        <v>1</v>
      </c>
      <c r="I24" s="701">
        <v>1</v>
      </c>
      <c r="J24" s="284"/>
      <c r="K24" s="511"/>
      <c r="L24" s="402" t="str">
        <f>mergeValue(A24) &amp;"."&amp; mergeValue(B24)&amp;"."&amp; mergeValue(C24)&amp;"."&amp; mergeValue(D24)&amp;"."&amp; mergeValue(E24)</f>
        <v>1.1.1.1.1</v>
      </c>
      <c r="M24" s="422" t="s">
        <v>8</v>
      </c>
      <c r="N24" s="451"/>
      <c r="O24" s="703"/>
      <c r="P24" s="703"/>
      <c r="Q24" s="703"/>
      <c r="R24" s="703"/>
      <c r="S24" s="703"/>
      <c r="T24" s="703"/>
      <c r="U24" s="703"/>
      <c r="V24" s="703"/>
      <c r="W24" s="446" t="s">
        <v>719</v>
      </c>
      <c r="Y24" s="182"/>
      <c r="Z24" s="182" t="str">
        <f t="shared" si="0"/>
        <v>Схема подключения теплопотребляющей установки к коллектору источника тепловой энергии</v>
      </c>
      <c r="AA24" s="182"/>
      <c r="AB24" s="182"/>
      <c r="AC24" s="182"/>
      <c r="AI24" s="173"/>
      <c r="AJ24" s="173"/>
    </row>
    <row r="25" spans="1:36" ht="33.75">
      <c r="A25" s="701"/>
      <c r="B25" s="701"/>
      <c r="C25" s="701"/>
      <c r="D25" s="701"/>
      <c r="E25" s="701"/>
      <c r="F25" s="701">
        <v>1</v>
      </c>
      <c r="G25" s="173"/>
      <c r="H25" s="173"/>
      <c r="I25" s="701"/>
      <c r="J25" s="701">
        <v>1</v>
      </c>
      <c r="K25" s="512"/>
      <c r="L25" s="402" t="str">
        <f>mergeValue(A25) &amp;"."&amp; mergeValue(B25)&amp;"."&amp; mergeValue(C25)&amp;"."&amp; mergeValue(D25)&amp;"."&amp; mergeValue(E25)&amp;"."&amp; mergeValue(F25)</f>
        <v>1.1.1.1.1.1</v>
      </c>
      <c r="M25" s="423" t="s">
        <v>9</v>
      </c>
      <c r="N25" s="451"/>
      <c r="O25" s="704"/>
      <c r="P25" s="705"/>
      <c r="Q25" s="705"/>
      <c r="R25" s="705"/>
      <c r="S25" s="705"/>
      <c r="T25" s="705"/>
      <c r="U25" s="705"/>
      <c r="V25" s="706"/>
      <c r="W25" s="446" t="s">
        <v>720</v>
      </c>
      <c r="Y25" s="182"/>
      <c r="Z25" s="182" t="str">
        <f t="shared" si="0"/>
        <v>Группа потребителей</v>
      </c>
      <c r="AA25" s="182"/>
      <c r="AB25" s="182"/>
      <c r="AC25" s="182"/>
      <c r="AI25" s="173"/>
      <c r="AJ25" s="173"/>
    </row>
    <row r="26" spans="1:36" ht="122.1" customHeight="1">
      <c r="A26" s="701"/>
      <c r="B26" s="701"/>
      <c r="C26" s="701"/>
      <c r="D26" s="701"/>
      <c r="E26" s="701"/>
      <c r="F26" s="701"/>
      <c r="G26" s="173">
        <v>1</v>
      </c>
      <c r="H26" s="173"/>
      <c r="I26" s="701"/>
      <c r="J26" s="701"/>
      <c r="K26" s="512">
        <v>1</v>
      </c>
      <c r="L26" s="402" t="str">
        <f>mergeValue(A26) &amp;"."&amp; mergeValue(B26)&amp;"."&amp; mergeValue(C26)&amp;"."&amp; mergeValue(D26)&amp;"."&amp; mergeValue(E26)&amp;"."&amp; mergeValue(F26)&amp;"."&amp; mergeValue(G26)</f>
        <v>1.1.1.1.1.1.1</v>
      </c>
      <c r="M26" s="528"/>
      <c r="N26" s="451"/>
      <c r="O26" s="428"/>
      <c r="P26" s="428"/>
      <c r="Q26" s="539"/>
      <c r="R26" s="696"/>
      <c r="S26" s="697" t="s">
        <v>83</v>
      </c>
      <c r="T26" s="696"/>
      <c r="U26" s="697" t="s">
        <v>84</v>
      </c>
      <c r="V26" s="428"/>
      <c r="W26" s="671" t="s">
        <v>721</v>
      </c>
      <c r="X26" s="173" t="str">
        <f>strCheckDate(O27:V27)</f>
        <v/>
      </c>
      <c r="Y26" s="182"/>
      <c r="Z26" s="182" t="str">
        <f t="shared" si="0"/>
        <v/>
      </c>
      <c r="AA26" s="182"/>
      <c r="AB26" s="182"/>
      <c r="AC26" s="182"/>
      <c r="AI26" s="173"/>
      <c r="AJ26" s="173"/>
    </row>
    <row r="27" spans="1:36" ht="11.25" hidden="1">
      <c r="A27" s="701"/>
      <c r="B27" s="701"/>
      <c r="C27" s="701"/>
      <c r="D27" s="701"/>
      <c r="E27" s="701"/>
      <c r="F27" s="701"/>
      <c r="G27" s="173"/>
      <c r="H27" s="173"/>
      <c r="I27" s="701"/>
      <c r="J27" s="701"/>
      <c r="K27" s="512"/>
      <c r="L27" s="244"/>
      <c r="M27" s="451"/>
      <c r="N27" s="451"/>
      <c r="O27" s="428"/>
      <c r="P27" s="428"/>
      <c r="Q27" s="438" t="str">
        <f>R26 &amp; "-" &amp; T26</f>
        <v>-</v>
      </c>
      <c r="R27" s="696"/>
      <c r="S27" s="697"/>
      <c r="T27" s="696"/>
      <c r="U27" s="697"/>
      <c r="V27" s="428"/>
      <c r="W27" s="672"/>
      <c r="Y27" s="182"/>
      <c r="Z27" s="182" t="str">
        <f t="shared" si="0"/>
        <v/>
      </c>
      <c r="AA27" s="182"/>
      <c r="AB27" s="182"/>
      <c r="AC27" s="182"/>
      <c r="AI27" s="173"/>
      <c r="AJ27" s="173"/>
    </row>
    <row r="28" spans="1:36" ht="15" customHeight="1">
      <c r="A28" s="701"/>
      <c r="B28" s="701"/>
      <c r="C28" s="701"/>
      <c r="D28" s="701"/>
      <c r="E28" s="701"/>
      <c r="F28" s="701"/>
      <c r="G28" s="284"/>
      <c r="H28" s="173"/>
      <c r="I28" s="701"/>
      <c r="J28" s="701"/>
      <c r="K28" s="511"/>
      <c r="L28" s="416"/>
      <c r="M28" s="425" t="s">
        <v>24</v>
      </c>
      <c r="N28" s="141"/>
      <c r="O28" s="141"/>
      <c r="P28" s="141"/>
      <c r="Q28" s="141"/>
      <c r="R28" s="141"/>
      <c r="S28" s="141"/>
      <c r="T28" s="141"/>
      <c r="U28" s="141"/>
      <c r="V28" s="426"/>
      <c r="W28" s="673"/>
      <c r="Y28" s="182"/>
      <c r="Z28" s="182" t="str">
        <f t="shared" si="0"/>
        <v>Добавить вид теплоносителя (параметры теплоносителя)</v>
      </c>
      <c r="AA28" s="182"/>
      <c r="AB28" s="182"/>
      <c r="AC28" s="182"/>
      <c r="AI28" s="173"/>
      <c r="AJ28" s="173"/>
    </row>
    <row r="29" spans="1:36" ht="15" customHeight="1">
      <c r="A29" s="701"/>
      <c r="B29" s="701"/>
      <c r="C29" s="701"/>
      <c r="D29" s="701"/>
      <c r="E29" s="701"/>
      <c r="F29" s="284"/>
      <c r="G29" s="284"/>
      <c r="H29" s="173"/>
      <c r="I29" s="701"/>
      <c r="J29" s="284"/>
      <c r="K29" s="511"/>
      <c r="L29" s="416"/>
      <c r="M29" s="424" t="s">
        <v>10</v>
      </c>
      <c r="N29" s="141"/>
      <c r="O29" s="141"/>
      <c r="P29" s="141"/>
      <c r="Q29" s="141"/>
      <c r="R29" s="141"/>
      <c r="S29" s="141"/>
      <c r="T29" s="141"/>
      <c r="U29" s="429"/>
      <c r="V29" s="141"/>
      <c r="W29" s="468"/>
      <c r="Y29" s="182"/>
      <c r="Z29" s="182" t="str">
        <f t="shared" si="0"/>
        <v>Добавить группу потребителей</v>
      </c>
      <c r="AA29" s="182"/>
      <c r="AB29" s="182"/>
      <c r="AC29" s="182"/>
      <c r="AI29" s="173"/>
      <c r="AJ29" s="173"/>
    </row>
    <row r="30" spans="1:36" ht="15" customHeight="1">
      <c r="A30" s="701"/>
      <c r="B30" s="701"/>
      <c r="C30" s="701"/>
      <c r="D30" s="701"/>
      <c r="E30" s="510"/>
      <c r="F30" s="284"/>
      <c r="G30" s="284"/>
      <c r="H30" s="284"/>
      <c r="I30" s="506"/>
      <c r="J30" s="73"/>
      <c r="K30" s="509"/>
      <c r="L30" s="416"/>
      <c r="M30" s="421" t="s">
        <v>11</v>
      </c>
      <c r="N30" s="141"/>
      <c r="O30" s="141"/>
      <c r="P30" s="141"/>
      <c r="Q30" s="141"/>
      <c r="R30" s="141"/>
      <c r="S30" s="141"/>
      <c r="T30" s="141"/>
      <c r="U30" s="429"/>
      <c r="V30" s="141"/>
      <c r="W30" s="468"/>
      <c r="Y30" s="182"/>
      <c r="Z30" s="182" t="str">
        <f t="shared" si="0"/>
        <v>Добавить схему подключения</v>
      </c>
      <c r="AA30" s="182"/>
      <c r="AB30" s="182"/>
      <c r="AC30" s="182"/>
      <c r="AI30" s="173"/>
      <c r="AJ30" s="173"/>
    </row>
    <row r="31" spans="1:36" ht="15" customHeight="1">
      <c r="A31" s="701"/>
      <c r="B31" s="701"/>
      <c r="C31" s="701"/>
      <c r="D31" s="510"/>
      <c r="E31" s="510"/>
      <c r="F31" s="284"/>
      <c r="G31" s="284"/>
      <c r="H31" s="284"/>
      <c r="I31" s="506"/>
      <c r="J31" s="73"/>
      <c r="K31" s="509"/>
      <c r="L31" s="416"/>
      <c r="M31" s="130" t="s">
        <v>16</v>
      </c>
      <c r="N31" s="141"/>
      <c r="O31" s="141"/>
      <c r="P31" s="141"/>
      <c r="Q31" s="141"/>
      <c r="R31" s="141"/>
      <c r="S31" s="141"/>
      <c r="T31" s="141"/>
      <c r="U31" s="429"/>
      <c r="V31" s="141"/>
      <c r="W31" s="468"/>
      <c r="Y31" s="182"/>
      <c r="Z31" s="182" t="str">
        <f t="shared" si="0"/>
        <v>Добавить источник тепловой энергии</v>
      </c>
      <c r="AA31" s="182"/>
      <c r="AB31" s="182"/>
      <c r="AC31" s="182"/>
      <c r="AI31" s="173"/>
      <c r="AJ31" s="173"/>
    </row>
    <row r="32" spans="1:36" ht="15" customHeight="1">
      <c r="A32" s="701"/>
      <c r="B32" s="701"/>
      <c r="C32" s="510"/>
      <c r="D32" s="510"/>
      <c r="E32" s="510"/>
      <c r="F32" s="510"/>
      <c r="G32" s="515"/>
      <c r="H32" s="506"/>
      <c r="I32" s="513"/>
      <c r="J32" s="73"/>
      <c r="K32" s="514"/>
      <c r="L32" s="416"/>
      <c r="M32" s="129" t="s">
        <v>17</v>
      </c>
      <c r="N32" s="141"/>
      <c r="O32" s="141"/>
      <c r="P32" s="141"/>
      <c r="Q32" s="141"/>
      <c r="R32" s="141"/>
      <c r="S32" s="141"/>
      <c r="T32" s="141"/>
      <c r="U32" s="429"/>
      <c r="V32" s="141"/>
      <c r="W32" s="468"/>
      <c r="Y32" s="182"/>
      <c r="Z32" s="182" t="str">
        <f t="shared" si="0"/>
        <v>Добавить наименование системы теплоснабжения</v>
      </c>
      <c r="AA32" s="182"/>
      <c r="AB32" s="182"/>
      <c r="AC32" s="182"/>
      <c r="AI32" s="173"/>
      <c r="AJ32" s="173"/>
    </row>
    <row r="33" spans="1:36" ht="15" customHeight="1">
      <c r="A33" s="701"/>
      <c r="B33" s="510"/>
      <c r="C33" s="510"/>
      <c r="D33" s="510"/>
      <c r="E33" s="510"/>
      <c r="F33" s="510"/>
      <c r="G33" s="515"/>
      <c r="H33" s="506"/>
      <c r="I33" s="506"/>
      <c r="J33" s="73"/>
      <c r="K33" s="509"/>
      <c r="L33" s="416"/>
      <c r="M33" s="135" t="s">
        <v>18</v>
      </c>
      <c r="N33" s="141"/>
      <c r="O33" s="141"/>
      <c r="P33" s="141"/>
      <c r="Q33" s="141"/>
      <c r="R33" s="141"/>
      <c r="S33" s="141"/>
      <c r="T33" s="141"/>
      <c r="U33" s="429"/>
      <c r="V33" s="141"/>
      <c r="W33" s="468"/>
      <c r="Y33" s="182"/>
      <c r="Z33" s="182" t="str">
        <f t="shared" si="0"/>
        <v>Добавить территорию действия тарифа</v>
      </c>
      <c r="AA33" s="182"/>
      <c r="AB33" s="182"/>
      <c r="AC33" s="182"/>
      <c r="AI33" s="173"/>
      <c r="AJ33" s="173"/>
    </row>
    <row r="34" spans="1:36" customFormat="1" ht="15" customHeight="1">
      <c r="L34" s="391"/>
      <c r="M34" s="144" t="s">
        <v>308</v>
      </c>
      <c r="N34" s="141"/>
      <c r="O34" s="141"/>
      <c r="P34" s="141"/>
      <c r="Q34" s="141"/>
      <c r="R34" s="141"/>
      <c r="S34" s="141"/>
      <c r="T34" s="141"/>
      <c r="U34" s="429"/>
      <c r="V34" s="141"/>
      <c r="W34" s="468"/>
      <c r="X34" s="175"/>
      <c r="Y34" s="175"/>
      <c r="Z34" s="175"/>
      <c r="AA34" s="175"/>
      <c r="AB34" s="175"/>
      <c r="AC34" s="175"/>
      <c r="AD34" s="175"/>
      <c r="AE34" s="175"/>
      <c r="AF34" s="175"/>
      <c r="AG34" s="175"/>
      <c r="AH34" s="175"/>
    </row>
    <row r="35" spans="1:36" ht="11.25">
      <c r="A35" s="31"/>
      <c r="B35" s="31"/>
      <c r="C35" s="31"/>
      <c r="D35" s="31"/>
      <c r="E35" s="31"/>
      <c r="F35" s="31"/>
      <c r="G35" s="31"/>
      <c r="H35" s="31"/>
      <c r="I35" s="31"/>
      <c r="J35" s="31"/>
      <c r="K35" s="31"/>
      <c r="X35" s="31"/>
      <c r="Y35" s="31"/>
      <c r="Z35" s="31"/>
      <c r="AA35" s="31"/>
      <c r="AB35" s="31"/>
      <c r="AC35" s="31"/>
      <c r="AD35" s="31"/>
      <c r="AE35" s="31"/>
      <c r="AF35" s="31"/>
      <c r="AG35" s="31"/>
      <c r="AH35" s="31"/>
    </row>
    <row r="36" spans="1:36" ht="105.75" customHeight="1">
      <c r="L36" s="1">
        <v>1</v>
      </c>
      <c r="M36" s="665" t="s">
        <v>722</v>
      </c>
      <c r="N36" s="665"/>
      <c r="O36" s="665"/>
      <c r="P36" s="665"/>
      <c r="Q36" s="665"/>
      <c r="R36" s="665"/>
      <c r="S36" s="665"/>
      <c r="T36" s="665"/>
      <c r="U36" s="665"/>
      <c r="V36" s="665"/>
      <c r="W36" s="665"/>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49</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69"/>
      <c r="B13" s="669"/>
      <c r="C13" s="669"/>
      <c r="D13" s="277">
        <v>1</v>
      </c>
      <c r="F13" s="165" t="str">
        <f>"4."&amp;mergeValue(A13) &amp;"."&amp;mergeValue(B13)&amp;"."&amp;mergeValue(C13)&amp;"."&amp;mergeValue(D13)</f>
        <v>4.1.1.1.1</v>
      </c>
      <c r="G13" s="340" t="s">
        <v>477</v>
      </c>
      <c r="H13" s="259"/>
      <c r="I13" s="670" t="s">
        <v>569</v>
      </c>
      <c r="J13" s="272"/>
      <c r="K13" s="183"/>
      <c r="L13" s="183"/>
      <c r="M13" s="183"/>
      <c r="N13" s="183"/>
      <c r="O13" s="183"/>
      <c r="P13" s="183"/>
      <c r="Q13" s="183"/>
      <c r="R13" s="183"/>
      <c r="S13" s="183"/>
      <c r="T13" s="183"/>
    </row>
    <row r="14" spans="1:20" s="138" customFormat="1" ht="18.75">
      <c r="A14" s="669"/>
      <c r="B14" s="669"/>
      <c r="C14" s="669"/>
      <c r="D14" s="277"/>
      <c r="F14" s="273"/>
      <c r="G14" s="130" t="s">
        <v>4</v>
      </c>
      <c r="H14" s="278"/>
      <c r="I14" s="670"/>
      <c r="J14" s="272"/>
      <c r="K14" s="183"/>
      <c r="L14" s="183"/>
      <c r="M14" s="183"/>
      <c r="N14" s="183"/>
      <c r="O14" s="183"/>
      <c r="P14" s="183"/>
      <c r="Q14" s="183"/>
      <c r="R14" s="183"/>
      <c r="S14" s="183"/>
      <c r="T14" s="183"/>
    </row>
    <row r="15" spans="1:20" s="138" customFormat="1" ht="18.75">
      <c r="A15" s="669"/>
      <c r="B15" s="669"/>
      <c r="C15" s="277"/>
      <c r="D15" s="277"/>
      <c r="F15" s="341"/>
      <c r="G15" s="168" t="s">
        <v>401</v>
      </c>
      <c r="H15" s="342"/>
      <c r="I15" s="343"/>
      <c r="J15" s="272"/>
      <c r="K15" s="183"/>
      <c r="L15" s="183"/>
      <c r="M15" s="183"/>
      <c r="N15" s="183"/>
      <c r="O15" s="183"/>
      <c r="P15" s="183"/>
      <c r="Q15" s="183"/>
      <c r="R15" s="183"/>
      <c r="S15" s="183"/>
      <c r="T15" s="183"/>
    </row>
    <row r="16" spans="1:20" s="138" customFormat="1" ht="18.75">
      <c r="A16" s="669"/>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5" t="s">
        <v>571</v>
      </c>
      <c r="H19" s="665"/>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34" width="10.5703125" style="173"/>
    <col min="35" max="256" width="10.5703125" style="31"/>
    <col min="257" max="264" width="0" style="31" hidden="1" customWidth="1"/>
    <col min="265" max="265" width="3.7109375" style="31" customWidth="1"/>
    <col min="266" max="266" width="3.85546875" style="31" customWidth="1"/>
    <col min="267" max="267" width="3.7109375" style="31" customWidth="1"/>
    <col min="268" max="268" width="12.7109375" style="31" customWidth="1"/>
    <col min="269" max="269" width="52.7109375" style="31" customWidth="1"/>
    <col min="270" max="273" width="0" style="31" hidden="1" customWidth="1"/>
    <col min="274" max="274" width="12.28515625" style="31" customWidth="1"/>
    <col min="275" max="275" width="6.42578125" style="31" customWidth="1"/>
    <col min="276" max="276" width="12.28515625" style="31" customWidth="1"/>
    <col min="277" max="277" width="0" style="31" hidden="1" customWidth="1"/>
    <col min="278" max="278" width="3.7109375" style="31" customWidth="1"/>
    <col min="279" max="279" width="11.140625" style="31" bestFit="1" customWidth="1"/>
    <col min="280" max="281" width="10.5703125" style="31"/>
    <col min="282" max="282" width="11.140625" style="31" customWidth="1"/>
    <col min="283" max="512" width="10.5703125" style="31"/>
    <col min="513" max="520" width="0" style="31" hidden="1" customWidth="1"/>
    <col min="521" max="521" width="3.7109375" style="31" customWidth="1"/>
    <col min="522" max="522" width="3.85546875" style="31" customWidth="1"/>
    <col min="523" max="523" width="3.7109375" style="31" customWidth="1"/>
    <col min="524" max="524" width="12.7109375" style="31" customWidth="1"/>
    <col min="525" max="525" width="52.7109375" style="31" customWidth="1"/>
    <col min="526" max="529" width="0" style="31" hidden="1" customWidth="1"/>
    <col min="530" max="530" width="12.28515625" style="31" customWidth="1"/>
    <col min="531" max="531" width="6.42578125" style="31" customWidth="1"/>
    <col min="532" max="532" width="12.28515625" style="31" customWidth="1"/>
    <col min="533" max="533" width="0" style="31" hidden="1" customWidth="1"/>
    <col min="534" max="534" width="3.7109375" style="31" customWidth="1"/>
    <col min="535" max="535" width="11.140625" style="31" bestFit="1" customWidth="1"/>
    <col min="536" max="537" width="10.5703125" style="31"/>
    <col min="538" max="538" width="11.140625" style="31" customWidth="1"/>
    <col min="539" max="768" width="10.5703125" style="31"/>
    <col min="769" max="776" width="0" style="31" hidden="1" customWidth="1"/>
    <col min="777" max="777" width="3.7109375" style="31" customWidth="1"/>
    <col min="778" max="778" width="3.85546875" style="31" customWidth="1"/>
    <col min="779" max="779" width="3.7109375" style="31" customWidth="1"/>
    <col min="780" max="780" width="12.7109375" style="31" customWidth="1"/>
    <col min="781" max="781" width="52.7109375" style="31" customWidth="1"/>
    <col min="782" max="785" width="0" style="31" hidden="1" customWidth="1"/>
    <col min="786" max="786" width="12.28515625" style="31" customWidth="1"/>
    <col min="787" max="787" width="6.42578125" style="31" customWidth="1"/>
    <col min="788" max="788" width="12.28515625" style="31" customWidth="1"/>
    <col min="789" max="789" width="0" style="31" hidden="1" customWidth="1"/>
    <col min="790" max="790" width="3.7109375" style="31" customWidth="1"/>
    <col min="791" max="791" width="11.140625" style="31" bestFit="1" customWidth="1"/>
    <col min="792" max="793" width="10.5703125" style="31"/>
    <col min="794" max="794" width="11.140625" style="31" customWidth="1"/>
    <col min="795" max="1024" width="10.5703125" style="31"/>
    <col min="1025" max="1032" width="0" style="31" hidden="1" customWidth="1"/>
    <col min="1033" max="1033" width="3.7109375" style="31" customWidth="1"/>
    <col min="1034" max="1034" width="3.85546875" style="31" customWidth="1"/>
    <col min="1035" max="1035" width="3.7109375" style="31" customWidth="1"/>
    <col min="1036" max="1036" width="12.7109375" style="31" customWidth="1"/>
    <col min="1037" max="1037" width="52.7109375" style="31" customWidth="1"/>
    <col min="1038" max="1041" width="0" style="31" hidden="1" customWidth="1"/>
    <col min="1042" max="1042" width="12.28515625" style="31" customWidth="1"/>
    <col min="1043" max="1043" width="6.42578125" style="31" customWidth="1"/>
    <col min="1044" max="1044" width="12.28515625" style="31" customWidth="1"/>
    <col min="1045" max="1045" width="0" style="31" hidden="1" customWidth="1"/>
    <col min="1046" max="1046" width="3.7109375" style="31" customWidth="1"/>
    <col min="1047" max="1047" width="11.140625" style="31" bestFit="1" customWidth="1"/>
    <col min="1048" max="1049" width="10.5703125" style="31"/>
    <col min="1050" max="1050" width="11.140625" style="31" customWidth="1"/>
    <col min="1051" max="1280" width="10.5703125" style="31"/>
    <col min="1281" max="1288" width="0" style="31" hidden="1" customWidth="1"/>
    <col min="1289" max="1289" width="3.7109375" style="31" customWidth="1"/>
    <col min="1290" max="1290" width="3.85546875" style="31" customWidth="1"/>
    <col min="1291" max="1291" width="3.7109375" style="31" customWidth="1"/>
    <col min="1292" max="1292" width="12.7109375" style="31" customWidth="1"/>
    <col min="1293" max="1293" width="52.7109375" style="31" customWidth="1"/>
    <col min="1294" max="1297" width="0" style="31" hidden="1" customWidth="1"/>
    <col min="1298" max="1298" width="12.28515625" style="31" customWidth="1"/>
    <col min="1299" max="1299" width="6.42578125" style="31" customWidth="1"/>
    <col min="1300" max="1300" width="12.28515625" style="31" customWidth="1"/>
    <col min="1301" max="1301" width="0" style="31" hidden="1" customWidth="1"/>
    <col min="1302" max="1302" width="3.7109375" style="31" customWidth="1"/>
    <col min="1303" max="1303" width="11.140625" style="31" bestFit="1" customWidth="1"/>
    <col min="1304" max="1305" width="10.5703125" style="31"/>
    <col min="1306" max="1306" width="11.140625" style="31" customWidth="1"/>
    <col min="1307" max="1536" width="10.5703125" style="31"/>
    <col min="1537" max="1544" width="0" style="31" hidden="1" customWidth="1"/>
    <col min="1545" max="1545" width="3.7109375" style="31" customWidth="1"/>
    <col min="1546" max="1546" width="3.85546875" style="31" customWidth="1"/>
    <col min="1547" max="1547" width="3.7109375" style="31" customWidth="1"/>
    <col min="1548" max="1548" width="12.7109375" style="31" customWidth="1"/>
    <col min="1549" max="1549" width="52.7109375" style="31" customWidth="1"/>
    <col min="1550" max="1553" width="0" style="31" hidden="1" customWidth="1"/>
    <col min="1554" max="1554" width="12.28515625" style="31" customWidth="1"/>
    <col min="1555" max="1555" width="6.42578125" style="31" customWidth="1"/>
    <col min="1556" max="1556" width="12.28515625" style="31" customWidth="1"/>
    <col min="1557" max="1557" width="0" style="31" hidden="1" customWidth="1"/>
    <col min="1558" max="1558" width="3.7109375" style="31" customWidth="1"/>
    <col min="1559" max="1559" width="11.140625" style="31" bestFit="1" customWidth="1"/>
    <col min="1560" max="1561" width="10.5703125" style="31"/>
    <col min="1562" max="1562" width="11.140625" style="31" customWidth="1"/>
    <col min="1563" max="1792" width="10.5703125" style="31"/>
    <col min="1793" max="1800" width="0" style="31" hidden="1" customWidth="1"/>
    <col min="1801" max="1801" width="3.7109375" style="31" customWidth="1"/>
    <col min="1802" max="1802" width="3.85546875" style="31" customWidth="1"/>
    <col min="1803" max="1803" width="3.7109375" style="31" customWidth="1"/>
    <col min="1804" max="1804" width="12.7109375" style="31" customWidth="1"/>
    <col min="1805" max="1805" width="52.7109375" style="31" customWidth="1"/>
    <col min="1806" max="1809" width="0" style="31" hidden="1" customWidth="1"/>
    <col min="1810" max="1810" width="12.28515625" style="31" customWidth="1"/>
    <col min="1811" max="1811" width="6.42578125" style="31" customWidth="1"/>
    <col min="1812" max="1812" width="12.28515625" style="31" customWidth="1"/>
    <col min="1813" max="1813" width="0" style="31" hidden="1" customWidth="1"/>
    <col min="1814" max="1814" width="3.7109375" style="31" customWidth="1"/>
    <col min="1815" max="1815" width="11.140625" style="31" bestFit="1" customWidth="1"/>
    <col min="1816" max="1817" width="10.5703125" style="31"/>
    <col min="1818" max="1818" width="11.140625" style="31" customWidth="1"/>
    <col min="1819" max="2048" width="10.5703125" style="31"/>
    <col min="2049" max="2056" width="0" style="31" hidden="1" customWidth="1"/>
    <col min="2057" max="2057" width="3.7109375" style="31" customWidth="1"/>
    <col min="2058" max="2058" width="3.85546875" style="31" customWidth="1"/>
    <col min="2059" max="2059" width="3.7109375" style="31" customWidth="1"/>
    <col min="2060" max="2060" width="12.7109375" style="31" customWidth="1"/>
    <col min="2061" max="2061" width="52.7109375" style="31" customWidth="1"/>
    <col min="2062" max="2065" width="0" style="31" hidden="1" customWidth="1"/>
    <col min="2066" max="2066" width="12.28515625" style="31" customWidth="1"/>
    <col min="2067" max="2067" width="6.42578125" style="31" customWidth="1"/>
    <col min="2068" max="2068" width="12.28515625" style="31" customWidth="1"/>
    <col min="2069" max="2069" width="0" style="31" hidden="1" customWidth="1"/>
    <col min="2070" max="2070" width="3.7109375" style="31" customWidth="1"/>
    <col min="2071" max="2071" width="11.140625" style="31" bestFit="1" customWidth="1"/>
    <col min="2072" max="2073" width="10.5703125" style="31"/>
    <col min="2074" max="2074" width="11.140625" style="31" customWidth="1"/>
    <col min="2075" max="2304" width="10.5703125" style="31"/>
    <col min="2305" max="2312" width="0" style="31" hidden="1" customWidth="1"/>
    <col min="2313" max="2313" width="3.7109375" style="31" customWidth="1"/>
    <col min="2314" max="2314" width="3.85546875" style="31" customWidth="1"/>
    <col min="2315" max="2315" width="3.7109375" style="31" customWidth="1"/>
    <col min="2316" max="2316" width="12.7109375" style="31" customWidth="1"/>
    <col min="2317" max="2317" width="52.7109375" style="31" customWidth="1"/>
    <col min="2318" max="2321" width="0" style="31" hidden="1" customWidth="1"/>
    <col min="2322" max="2322" width="12.28515625" style="31" customWidth="1"/>
    <col min="2323" max="2323" width="6.42578125" style="31" customWidth="1"/>
    <col min="2324" max="2324" width="12.28515625" style="31" customWidth="1"/>
    <col min="2325" max="2325" width="0" style="31" hidden="1" customWidth="1"/>
    <col min="2326" max="2326" width="3.7109375" style="31" customWidth="1"/>
    <col min="2327" max="2327" width="11.140625" style="31" bestFit="1" customWidth="1"/>
    <col min="2328" max="2329" width="10.5703125" style="31"/>
    <col min="2330" max="2330" width="11.140625" style="31" customWidth="1"/>
    <col min="2331" max="2560" width="10.5703125" style="31"/>
    <col min="2561" max="2568" width="0" style="31" hidden="1" customWidth="1"/>
    <col min="2569" max="2569" width="3.7109375" style="31" customWidth="1"/>
    <col min="2570" max="2570" width="3.85546875" style="31" customWidth="1"/>
    <col min="2571" max="2571" width="3.7109375" style="31" customWidth="1"/>
    <col min="2572" max="2572" width="12.7109375" style="31" customWidth="1"/>
    <col min="2573" max="2573" width="52.7109375" style="31" customWidth="1"/>
    <col min="2574" max="2577" width="0" style="31" hidden="1" customWidth="1"/>
    <col min="2578" max="2578" width="12.28515625" style="31" customWidth="1"/>
    <col min="2579" max="2579" width="6.42578125" style="31" customWidth="1"/>
    <col min="2580" max="2580" width="12.28515625" style="31" customWidth="1"/>
    <col min="2581" max="2581" width="0" style="31" hidden="1" customWidth="1"/>
    <col min="2582" max="2582" width="3.7109375" style="31" customWidth="1"/>
    <col min="2583" max="2583" width="11.140625" style="31" bestFit="1" customWidth="1"/>
    <col min="2584" max="2585" width="10.5703125" style="31"/>
    <col min="2586" max="2586" width="11.140625" style="31" customWidth="1"/>
    <col min="2587" max="2816" width="10.5703125" style="31"/>
    <col min="2817" max="2824" width="0" style="31" hidden="1" customWidth="1"/>
    <col min="2825" max="2825" width="3.7109375" style="31" customWidth="1"/>
    <col min="2826" max="2826" width="3.85546875" style="31" customWidth="1"/>
    <col min="2827" max="2827" width="3.7109375" style="31" customWidth="1"/>
    <col min="2828" max="2828" width="12.7109375" style="31" customWidth="1"/>
    <col min="2829" max="2829" width="52.7109375" style="31" customWidth="1"/>
    <col min="2830" max="2833" width="0" style="31" hidden="1" customWidth="1"/>
    <col min="2834" max="2834" width="12.28515625" style="31" customWidth="1"/>
    <col min="2835" max="2835" width="6.42578125" style="31" customWidth="1"/>
    <col min="2836" max="2836" width="12.28515625" style="31" customWidth="1"/>
    <col min="2837" max="2837" width="0" style="31" hidden="1" customWidth="1"/>
    <col min="2838" max="2838" width="3.7109375" style="31" customWidth="1"/>
    <col min="2839" max="2839" width="11.140625" style="31" bestFit="1" customWidth="1"/>
    <col min="2840" max="2841" width="10.5703125" style="31"/>
    <col min="2842" max="2842" width="11.140625" style="31" customWidth="1"/>
    <col min="2843" max="3072" width="10.5703125" style="31"/>
    <col min="3073" max="3080" width="0" style="31" hidden="1" customWidth="1"/>
    <col min="3081" max="3081" width="3.7109375" style="31" customWidth="1"/>
    <col min="3082" max="3082" width="3.85546875" style="31" customWidth="1"/>
    <col min="3083" max="3083" width="3.7109375" style="31" customWidth="1"/>
    <col min="3084" max="3084" width="12.7109375" style="31" customWidth="1"/>
    <col min="3085" max="3085" width="52.7109375" style="31" customWidth="1"/>
    <col min="3086" max="3089" width="0" style="31" hidden="1" customWidth="1"/>
    <col min="3090" max="3090" width="12.28515625" style="31" customWidth="1"/>
    <col min="3091" max="3091" width="6.42578125" style="31" customWidth="1"/>
    <col min="3092" max="3092" width="12.28515625" style="31" customWidth="1"/>
    <col min="3093" max="3093" width="0" style="31" hidden="1" customWidth="1"/>
    <col min="3094" max="3094" width="3.7109375" style="31" customWidth="1"/>
    <col min="3095" max="3095" width="11.140625" style="31" bestFit="1" customWidth="1"/>
    <col min="3096" max="3097" width="10.5703125" style="31"/>
    <col min="3098" max="3098" width="11.140625" style="31" customWidth="1"/>
    <col min="3099" max="3328" width="10.5703125" style="31"/>
    <col min="3329" max="3336" width="0" style="31" hidden="1" customWidth="1"/>
    <col min="3337" max="3337" width="3.7109375" style="31" customWidth="1"/>
    <col min="3338" max="3338" width="3.85546875" style="31" customWidth="1"/>
    <col min="3339" max="3339" width="3.7109375" style="31" customWidth="1"/>
    <col min="3340" max="3340" width="12.7109375" style="31" customWidth="1"/>
    <col min="3341" max="3341" width="52.7109375" style="31" customWidth="1"/>
    <col min="3342" max="3345" width="0" style="31" hidden="1" customWidth="1"/>
    <col min="3346" max="3346" width="12.28515625" style="31" customWidth="1"/>
    <col min="3347" max="3347" width="6.42578125" style="31" customWidth="1"/>
    <col min="3348" max="3348" width="12.28515625" style="31" customWidth="1"/>
    <col min="3349" max="3349" width="0" style="31" hidden="1" customWidth="1"/>
    <col min="3350" max="3350" width="3.7109375" style="31" customWidth="1"/>
    <col min="3351" max="3351" width="11.140625" style="31" bestFit="1" customWidth="1"/>
    <col min="3352" max="3353" width="10.5703125" style="31"/>
    <col min="3354" max="3354" width="11.140625" style="31" customWidth="1"/>
    <col min="3355" max="3584" width="10.5703125" style="31"/>
    <col min="3585" max="3592" width="0" style="31" hidden="1" customWidth="1"/>
    <col min="3593" max="3593" width="3.7109375" style="31" customWidth="1"/>
    <col min="3594" max="3594" width="3.85546875" style="31" customWidth="1"/>
    <col min="3595" max="3595" width="3.7109375" style="31" customWidth="1"/>
    <col min="3596" max="3596" width="12.7109375" style="31" customWidth="1"/>
    <col min="3597" max="3597" width="52.7109375" style="31" customWidth="1"/>
    <col min="3598" max="3601" width="0" style="31" hidden="1" customWidth="1"/>
    <col min="3602" max="3602" width="12.28515625" style="31" customWidth="1"/>
    <col min="3603" max="3603" width="6.42578125" style="31" customWidth="1"/>
    <col min="3604" max="3604" width="12.28515625" style="31" customWidth="1"/>
    <col min="3605" max="3605" width="0" style="31" hidden="1" customWidth="1"/>
    <col min="3606" max="3606" width="3.7109375" style="31" customWidth="1"/>
    <col min="3607" max="3607" width="11.140625" style="31" bestFit="1" customWidth="1"/>
    <col min="3608" max="3609" width="10.5703125" style="31"/>
    <col min="3610" max="3610" width="11.140625" style="31" customWidth="1"/>
    <col min="3611" max="3840" width="10.5703125" style="31"/>
    <col min="3841" max="3848" width="0" style="31" hidden="1" customWidth="1"/>
    <col min="3849" max="3849" width="3.7109375" style="31" customWidth="1"/>
    <col min="3850" max="3850" width="3.85546875" style="31" customWidth="1"/>
    <col min="3851" max="3851" width="3.7109375" style="31" customWidth="1"/>
    <col min="3852" max="3852" width="12.7109375" style="31" customWidth="1"/>
    <col min="3853" max="3853" width="52.7109375" style="31" customWidth="1"/>
    <col min="3854" max="3857" width="0" style="31" hidden="1" customWidth="1"/>
    <col min="3858" max="3858" width="12.28515625" style="31" customWidth="1"/>
    <col min="3859" max="3859" width="6.42578125" style="31" customWidth="1"/>
    <col min="3860" max="3860" width="12.28515625" style="31" customWidth="1"/>
    <col min="3861" max="3861" width="0" style="31" hidden="1" customWidth="1"/>
    <col min="3862" max="3862" width="3.7109375" style="31" customWidth="1"/>
    <col min="3863" max="3863" width="11.140625" style="31" bestFit="1" customWidth="1"/>
    <col min="3864" max="3865" width="10.5703125" style="31"/>
    <col min="3866" max="3866" width="11.140625" style="31" customWidth="1"/>
    <col min="3867" max="4096" width="10.5703125" style="31"/>
    <col min="4097" max="4104" width="0" style="31" hidden="1" customWidth="1"/>
    <col min="4105" max="4105" width="3.7109375" style="31" customWidth="1"/>
    <col min="4106" max="4106" width="3.85546875" style="31" customWidth="1"/>
    <col min="4107" max="4107" width="3.7109375" style="31" customWidth="1"/>
    <col min="4108" max="4108" width="12.7109375" style="31" customWidth="1"/>
    <col min="4109" max="4109" width="52.7109375" style="31" customWidth="1"/>
    <col min="4110" max="4113" width="0" style="31" hidden="1" customWidth="1"/>
    <col min="4114" max="4114" width="12.28515625" style="31" customWidth="1"/>
    <col min="4115" max="4115" width="6.42578125" style="31" customWidth="1"/>
    <col min="4116" max="4116" width="12.28515625" style="31" customWidth="1"/>
    <col min="4117" max="4117" width="0" style="31" hidden="1" customWidth="1"/>
    <col min="4118" max="4118" width="3.7109375" style="31" customWidth="1"/>
    <col min="4119" max="4119" width="11.140625" style="31" bestFit="1" customWidth="1"/>
    <col min="4120" max="4121" width="10.5703125" style="31"/>
    <col min="4122" max="4122" width="11.140625" style="31" customWidth="1"/>
    <col min="4123" max="4352" width="10.5703125" style="31"/>
    <col min="4353" max="4360" width="0" style="31" hidden="1" customWidth="1"/>
    <col min="4361" max="4361" width="3.7109375" style="31" customWidth="1"/>
    <col min="4362" max="4362" width="3.85546875" style="31" customWidth="1"/>
    <col min="4363" max="4363" width="3.7109375" style="31" customWidth="1"/>
    <col min="4364" max="4364" width="12.7109375" style="31" customWidth="1"/>
    <col min="4365" max="4365" width="52.7109375" style="31" customWidth="1"/>
    <col min="4366" max="4369" width="0" style="31" hidden="1" customWidth="1"/>
    <col min="4370" max="4370" width="12.28515625" style="31" customWidth="1"/>
    <col min="4371" max="4371" width="6.42578125" style="31" customWidth="1"/>
    <col min="4372" max="4372" width="12.28515625" style="31" customWidth="1"/>
    <col min="4373" max="4373" width="0" style="31" hidden="1" customWidth="1"/>
    <col min="4374" max="4374" width="3.7109375" style="31" customWidth="1"/>
    <col min="4375" max="4375" width="11.140625" style="31" bestFit="1" customWidth="1"/>
    <col min="4376" max="4377" width="10.5703125" style="31"/>
    <col min="4378" max="4378" width="11.140625" style="31" customWidth="1"/>
    <col min="4379" max="4608" width="10.5703125" style="31"/>
    <col min="4609" max="4616" width="0" style="31" hidden="1" customWidth="1"/>
    <col min="4617" max="4617" width="3.7109375" style="31" customWidth="1"/>
    <col min="4618" max="4618" width="3.85546875" style="31" customWidth="1"/>
    <col min="4619" max="4619" width="3.7109375" style="31" customWidth="1"/>
    <col min="4620" max="4620" width="12.7109375" style="31" customWidth="1"/>
    <col min="4621" max="4621" width="52.7109375" style="31" customWidth="1"/>
    <col min="4622" max="4625" width="0" style="31" hidden="1" customWidth="1"/>
    <col min="4626" max="4626" width="12.28515625" style="31" customWidth="1"/>
    <col min="4627" max="4627" width="6.42578125" style="31" customWidth="1"/>
    <col min="4628" max="4628" width="12.28515625" style="31" customWidth="1"/>
    <col min="4629" max="4629" width="0" style="31" hidden="1" customWidth="1"/>
    <col min="4630" max="4630" width="3.7109375" style="31" customWidth="1"/>
    <col min="4631" max="4631" width="11.140625" style="31" bestFit="1" customWidth="1"/>
    <col min="4632" max="4633" width="10.5703125" style="31"/>
    <col min="4634" max="4634" width="11.140625" style="31" customWidth="1"/>
    <col min="4635" max="4864" width="10.5703125" style="31"/>
    <col min="4865" max="4872" width="0" style="31" hidden="1" customWidth="1"/>
    <col min="4873" max="4873" width="3.7109375" style="31" customWidth="1"/>
    <col min="4874" max="4874" width="3.85546875" style="31" customWidth="1"/>
    <col min="4875" max="4875" width="3.7109375" style="31" customWidth="1"/>
    <col min="4876" max="4876" width="12.7109375" style="31" customWidth="1"/>
    <col min="4877" max="4877" width="52.7109375" style="31" customWidth="1"/>
    <col min="4878" max="4881" width="0" style="31" hidden="1" customWidth="1"/>
    <col min="4882" max="4882" width="12.28515625" style="31" customWidth="1"/>
    <col min="4883" max="4883" width="6.42578125" style="31" customWidth="1"/>
    <col min="4884" max="4884" width="12.28515625" style="31" customWidth="1"/>
    <col min="4885" max="4885" width="0" style="31" hidden="1" customWidth="1"/>
    <col min="4886" max="4886" width="3.7109375" style="31" customWidth="1"/>
    <col min="4887" max="4887" width="11.140625" style="31" bestFit="1" customWidth="1"/>
    <col min="4888" max="4889" width="10.5703125" style="31"/>
    <col min="4890" max="4890" width="11.140625" style="31" customWidth="1"/>
    <col min="4891" max="5120" width="10.5703125" style="31"/>
    <col min="5121" max="5128" width="0" style="31" hidden="1" customWidth="1"/>
    <col min="5129" max="5129" width="3.7109375" style="31" customWidth="1"/>
    <col min="5130" max="5130" width="3.85546875" style="31" customWidth="1"/>
    <col min="5131" max="5131" width="3.7109375" style="31" customWidth="1"/>
    <col min="5132" max="5132" width="12.7109375" style="31" customWidth="1"/>
    <col min="5133" max="5133" width="52.7109375" style="31" customWidth="1"/>
    <col min="5134" max="5137" width="0" style="31" hidden="1" customWidth="1"/>
    <col min="5138" max="5138" width="12.28515625" style="31" customWidth="1"/>
    <col min="5139" max="5139" width="6.42578125" style="31" customWidth="1"/>
    <col min="5140" max="5140" width="12.28515625" style="31" customWidth="1"/>
    <col min="5141" max="5141" width="0" style="31" hidden="1" customWidth="1"/>
    <col min="5142" max="5142" width="3.7109375" style="31" customWidth="1"/>
    <col min="5143" max="5143" width="11.140625" style="31" bestFit="1" customWidth="1"/>
    <col min="5144" max="5145" width="10.5703125" style="31"/>
    <col min="5146" max="5146" width="11.140625" style="31" customWidth="1"/>
    <col min="5147" max="5376" width="10.5703125" style="31"/>
    <col min="5377" max="5384" width="0" style="31" hidden="1" customWidth="1"/>
    <col min="5385" max="5385" width="3.7109375" style="31" customWidth="1"/>
    <col min="5386" max="5386" width="3.85546875" style="31" customWidth="1"/>
    <col min="5387" max="5387" width="3.7109375" style="31" customWidth="1"/>
    <col min="5388" max="5388" width="12.7109375" style="31" customWidth="1"/>
    <col min="5389" max="5389" width="52.7109375" style="31" customWidth="1"/>
    <col min="5390" max="5393" width="0" style="31" hidden="1" customWidth="1"/>
    <col min="5394" max="5394" width="12.28515625" style="31" customWidth="1"/>
    <col min="5395" max="5395" width="6.42578125" style="31" customWidth="1"/>
    <col min="5396" max="5396" width="12.28515625" style="31" customWidth="1"/>
    <col min="5397" max="5397" width="0" style="31" hidden="1" customWidth="1"/>
    <col min="5398" max="5398" width="3.7109375" style="31" customWidth="1"/>
    <col min="5399" max="5399" width="11.140625" style="31" bestFit="1" customWidth="1"/>
    <col min="5400" max="5401" width="10.5703125" style="31"/>
    <col min="5402" max="5402" width="11.140625" style="31" customWidth="1"/>
    <col min="5403" max="5632" width="10.5703125" style="31"/>
    <col min="5633" max="5640" width="0" style="31" hidden="1" customWidth="1"/>
    <col min="5641" max="5641" width="3.7109375" style="31" customWidth="1"/>
    <col min="5642" max="5642" width="3.85546875" style="31" customWidth="1"/>
    <col min="5643" max="5643" width="3.7109375" style="31" customWidth="1"/>
    <col min="5644" max="5644" width="12.7109375" style="31" customWidth="1"/>
    <col min="5645" max="5645" width="52.7109375" style="31" customWidth="1"/>
    <col min="5646" max="5649" width="0" style="31" hidden="1" customWidth="1"/>
    <col min="5650" max="5650" width="12.28515625" style="31" customWidth="1"/>
    <col min="5651" max="5651" width="6.42578125" style="31" customWidth="1"/>
    <col min="5652" max="5652" width="12.28515625" style="31" customWidth="1"/>
    <col min="5653" max="5653" width="0" style="31" hidden="1" customWidth="1"/>
    <col min="5654" max="5654" width="3.7109375" style="31" customWidth="1"/>
    <col min="5655" max="5655" width="11.140625" style="31" bestFit="1" customWidth="1"/>
    <col min="5656" max="5657" width="10.5703125" style="31"/>
    <col min="5658" max="5658" width="11.140625" style="31" customWidth="1"/>
    <col min="5659" max="5888" width="10.5703125" style="31"/>
    <col min="5889" max="5896" width="0" style="31" hidden="1" customWidth="1"/>
    <col min="5897" max="5897" width="3.7109375" style="31" customWidth="1"/>
    <col min="5898" max="5898" width="3.85546875" style="31" customWidth="1"/>
    <col min="5899" max="5899" width="3.7109375" style="31" customWidth="1"/>
    <col min="5900" max="5900" width="12.7109375" style="31" customWidth="1"/>
    <col min="5901" max="5901" width="52.7109375" style="31" customWidth="1"/>
    <col min="5902" max="5905" width="0" style="31" hidden="1" customWidth="1"/>
    <col min="5906" max="5906" width="12.28515625" style="31" customWidth="1"/>
    <col min="5907" max="5907" width="6.42578125" style="31" customWidth="1"/>
    <col min="5908" max="5908" width="12.28515625" style="31" customWidth="1"/>
    <col min="5909" max="5909" width="0" style="31" hidden="1" customWidth="1"/>
    <col min="5910" max="5910" width="3.7109375" style="31" customWidth="1"/>
    <col min="5911" max="5911" width="11.140625" style="31" bestFit="1" customWidth="1"/>
    <col min="5912" max="5913" width="10.5703125" style="31"/>
    <col min="5914" max="5914" width="11.140625" style="31" customWidth="1"/>
    <col min="5915" max="6144" width="10.5703125" style="31"/>
    <col min="6145" max="6152" width="0" style="31" hidden="1" customWidth="1"/>
    <col min="6153" max="6153" width="3.7109375" style="31" customWidth="1"/>
    <col min="6154" max="6154" width="3.85546875" style="31" customWidth="1"/>
    <col min="6155" max="6155" width="3.7109375" style="31" customWidth="1"/>
    <col min="6156" max="6156" width="12.7109375" style="31" customWidth="1"/>
    <col min="6157" max="6157" width="52.7109375" style="31" customWidth="1"/>
    <col min="6158" max="6161" width="0" style="31" hidden="1" customWidth="1"/>
    <col min="6162" max="6162" width="12.28515625" style="31" customWidth="1"/>
    <col min="6163" max="6163" width="6.42578125" style="31" customWidth="1"/>
    <col min="6164" max="6164" width="12.28515625" style="31" customWidth="1"/>
    <col min="6165" max="6165" width="0" style="31" hidden="1" customWidth="1"/>
    <col min="6166" max="6166" width="3.7109375" style="31" customWidth="1"/>
    <col min="6167" max="6167" width="11.140625" style="31" bestFit="1" customWidth="1"/>
    <col min="6168" max="6169" width="10.5703125" style="31"/>
    <col min="6170" max="6170" width="11.140625" style="31" customWidth="1"/>
    <col min="6171" max="6400" width="10.5703125" style="31"/>
    <col min="6401" max="6408" width="0" style="31" hidden="1" customWidth="1"/>
    <col min="6409" max="6409" width="3.7109375" style="31" customWidth="1"/>
    <col min="6410" max="6410" width="3.85546875" style="31" customWidth="1"/>
    <col min="6411" max="6411" width="3.7109375" style="31" customWidth="1"/>
    <col min="6412" max="6412" width="12.7109375" style="31" customWidth="1"/>
    <col min="6413" max="6413" width="52.7109375" style="31" customWidth="1"/>
    <col min="6414" max="6417" width="0" style="31" hidden="1" customWidth="1"/>
    <col min="6418" max="6418" width="12.28515625" style="31" customWidth="1"/>
    <col min="6419" max="6419" width="6.42578125" style="31" customWidth="1"/>
    <col min="6420" max="6420" width="12.28515625" style="31" customWidth="1"/>
    <col min="6421" max="6421" width="0" style="31" hidden="1" customWidth="1"/>
    <col min="6422" max="6422" width="3.7109375" style="31" customWidth="1"/>
    <col min="6423" max="6423" width="11.140625" style="31" bestFit="1" customWidth="1"/>
    <col min="6424" max="6425" width="10.5703125" style="31"/>
    <col min="6426" max="6426" width="11.140625" style="31" customWidth="1"/>
    <col min="6427" max="6656" width="10.5703125" style="31"/>
    <col min="6657" max="6664" width="0" style="31" hidden="1" customWidth="1"/>
    <col min="6665" max="6665" width="3.7109375" style="31" customWidth="1"/>
    <col min="6666" max="6666" width="3.85546875" style="31" customWidth="1"/>
    <col min="6667" max="6667" width="3.7109375" style="31" customWidth="1"/>
    <col min="6668" max="6668" width="12.7109375" style="31" customWidth="1"/>
    <col min="6669" max="6669" width="52.7109375" style="31" customWidth="1"/>
    <col min="6670" max="6673" width="0" style="31" hidden="1" customWidth="1"/>
    <col min="6674" max="6674" width="12.28515625" style="31" customWidth="1"/>
    <col min="6675" max="6675" width="6.42578125" style="31" customWidth="1"/>
    <col min="6676" max="6676" width="12.28515625" style="31" customWidth="1"/>
    <col min="6677" max="6677" width="0" style="31" hidden="1" customWidth="1"/>
    <col min="6678" max="6678" width="3.7109375" style="31" customWidth="1"/>
    <col min="6679" max="6679" width="11.140625" style="31" bestFit="1" customWidth="1"/>
    <col min="6680" max="6681" width="10.5703125" style="31"/>
    <col min="6682" max="6682" width="11.140625" style="31" customWidth="1"/>
    <col min="6683" max="6912" width="10.5703125" style="31"/>
    <col min="6913" max="6920" width="0" style="31" hidden="1" customWidth="1"/>
    <col min="6921" max="6921" width="3.7109375" style="31" customWidth="1"/>
    <col min="6922" max="6922" width="3.85546875" style="31" customWidth="1"/>
    <col min="6923" max="6923" width="3.7109375" style="31" customWidth="1"/>
    <col min="6924" max="6924" width="12.7109375" style="31" customWidth="1"/>
    <col min="6925" max="6925" width="52.7109375" style="31" customWidth="1"/>
    <col min="6926" max="6929" width="0" style="31" hidden="1" customWidth="1"/>
    <col min="6930" max="6930" width="12.28515625" style="31" customWidth="1"/>
    <col min="6931" max="6931" width="6.42578125" style="31" customWidth="1"/>
    <col min="6932" max="6932" width="12.28515625" style="31" customWidth="1"/>
    <col min="6933" max="6933" width="0" style="31" hidden="1" customWidth="1"/>
    <col min="6934" max="6934" width="3.7109375" style="31" customWidth="1"/>
    <col min="6935" max="6935" width="11.140625" style="31" bestFit="1" customWidth="1"/>
    <col min="6936" max="6937" width="10.5703125" style="31"/>
    <col min="6938" max="6938" width="11.140625" style="31" customWidth="1"/>
    <col min="6939" max="7168" width="10.5703125" style="31"/>
    <col min="7169" max="7176" width="0" style="31" hidden="1" customWidth="1"/>
    <col min="7177" max="7177" width="3.7109375" style="31" customWidth="1"/>
    <col min="7178" max="7178" width="3.85546875" style="31" customWidth="1"/>
    <col min="7179" max="7179" width="3.7109375" style="31" customWidth="1"/>
    <col min="7180" max="7180" width="12.7109375" style="31" customWidth="1"/>
    <col min="7181" max="7181" width="52.7109375" style="31" customWidth="1"/>
    <col min="7182" max="7185" width="0" style="31" hidden="1" customWidth="1"/>
    <col min="7186" max="7186" width="12.28515625" style="31" customWidth="1"/>
    <col min="7187" max="7187" width="6.42578125" style="31" customWidth="1"/>
    <col min="7188" max="7188" width="12.28515625" style="31" customWidth="1"/>
    <col min="7189" max="7189" width="0" style="31" hidden="1" customWidth="1"/>
    <col min="7190" max="7190" width="3.7109375" style="31" customWidth="1"/>
    <col min="7191" max="7191" width="11.140625" style="31" bestFit="1" customWidth="1"/>
    <col min="7192" max="7193" width="10.5703125" style="31"/>
    <col min="7194" max="7194" width="11.140625" style="31" customWidth="1"/>
    <col min="7195" max="7424" width="10.5703125" style="31"/>
    <col min="7425" max="7432" width="0" style="31" hidden="1" customWidth="1"/>
    <col min="7433" max="7433" width="3.7109375" style="31" customWidth="1"/>
    <col min="7434" max="7434" width="3.85546875" style="31" customWidth="1"/>
    <col min="7435" max="7435" width="3.7109375" style="31" customWidth="1"/>
    <col min="7436" max="7436" width="12.7109375" style="31" customWidth="1"/>
    <col min="7437" max="7437" width="52.7109375" style="31" customWidth="1"/>
    <col min="7438" max="7441" width="0" style="31" hidden="1" customWidth="1"/>
    <col min="7442" max="7442" width="12.28515625" style="31" customWidth="1"/>
    <col min="7443" max="7443" width="6.42578125" style="31" customWidth="1"/>
    <col min="7444" max="7444" width="12.28515625" style="31" customWidth="1"/>
    <col min="7445" max="7445" width="0" style="31" hidden="1" customWidth="1"/>
    <col min="7446" max="7446" width="3.7109375" style="31" customWidth="1"/>
    <col min="7447" max="7447" width="11.140625" style="31" bestFit="1" customWidth="1"/>
    <col min="7448" max="7449" width="10.5703125" style="31"/>
    <col min="7450" max="7450" width="11.140625" style="31" customWidth="1"/>
    <col min="7451" max="7680" width="10.5703125" style="31"/>
    <col min="7681" max="7688" width="0" style="31" hidden="1" customWidth="1"/>
    <col min="7689" max="7689" width="3.7109375" style="31" customWidth="1"/>
    <col min="7690" max="7690" width="3.85546875" style="31" customWidth="1"/>
    <col min="7691" max="7691" width="3.7109375" style="31" customWidth="1"/>
    <col min="7692" max="7692" width="12.7109375" style="31" customWidth="1"/>
    <col min="7693" max="7693" width="52.7109375" style="31" customWidth="1"/>
    <col min="7694" max="7697" width="0" style="31" hidden="1" customWidth="1"/>
    <col min="7698" max="7698" width="12.28515625" style="31" customWidth="1"/>
    <col min="7699" max="7699" width="6.42578125" style="31" customWidth="1"/>
    <col min="7700" max="7700" width="12.28515625" style="31" customWidth="1"/>
    <col min="7701" max="7701" width="0" style="31" hidden="1" customWidth="1"/>
    <col min="7702" max="7702" width="3.7109375" style="31" customWidth="1"/>
    <col min="7703" max="7703" width="11.140625" style="31" bestFit="1" customWidth="1"/>
    <col min="7704" max="7705" width="10.5703125" style="31"/>
    <col min="7706" max="7706" width="11.140625" style="31" customWidth="1"/>
    <col min="7707" max="7936" width="10.5703125" style="31"/>
    <col min="7937" max="7944" width="0" style="31" hidden="1" customWidth="1"/>
    <col min="7945" max="7945" width="3.7109375" style="31" customWidth="1"/>
    <col min="7946" max="7946" width="3.85546875" style="31" customWidth="1"/>
    <col min="7947" max="7947" width="3.7109375" style="31" customWidth="1"/>
    <col min="7948" max="7948" width="12.7109375" style="31" customWidth="1"/>
    <col min="7949" max="7949" width="52.7109375" style="31" customWidth="1"/>
    <col min="7950" max="7953" width="0" style="31" hidden="1" customWidth="1"/>
    <col min="7954" max="7954" width="12.28515625" style="31" customWidth="1"/>
    <col min="7955" max="7955" width="6.42578125" style="31" customWidth="1"/>
    <col min="7956" max="7956" width="12.28515625" style="31" customWidth="1"/>
    <col min="7957" max="7957" width="0" style="31" hidden="1" customWidth="1"/>
    <col min="7958" max="7958" width="3.7109375" style="31" customWidth="1"/>
    <col min="7959" max="7959" width="11.140625" style="31" bestFit="1" customWidth="1"/>
    <col min="7960" max="7961" width="10.5703125" style="31"/>
    <col min="7962" max="7962" width="11.140625" style="31" customWidth="1"/>
    <col min="7963" max="8192" width="10.5703125" style="31"/>
    <col min="8193" max="8200" width="0" style="31" hidden="1" customWidth="1"/>
    <col min="8201" max="8201" width="3.7109375" style="31" customWidth="1"/>
    <col min="8202" max="8202" width="3.85546875" style="31" customWidth="1"/>
    <col min="8203" max="8203" width="3.7109375" style="31" customWidth="1"/>
    <col min="8204" max="8204" width="12.7109375" style="31" customWidth="1"/>
    <col min="8205" max="8205" width="52.7109375" style="31" customWidth="1"/>
    <col min="8206" max="8209" width="0" style="31" hidden="1" customWidth="1"/>
    <col min="8210" max="8210" width="12.28515625" style="31" customWidth="1"/>
    <col min="8211" max="8211" width="6.42578125" style="31" customWidth="1"/>
    <col min="8212" max="8212" width="12.28515625" style="31" customWidth="1"/>
    <col min="8213" max="8213" width="0" style="31" hidden="1" customWidth="1"/>
    <col min="8214" max="8214" width="3.7109375" style="31" customWidth="1"/>
    <col min="8215" max="8215" width="11.140625" style="31" bestFit="1" customWidth="1"/>
    <col min="8216" max="8217" width="10.5703125" style="31"/>
    <col min="8218" max="8218" width="11.140625" style="31" customWidth="1"/>
    <col min="8219" max="8448" width="10.5703125" style="31"/>
    <col min="8449" max="8456" width="0" style="31" hidden="1" customWidth="1"/>
    <col min="8457" max="8457" width="3.7109375" style="31" customWidth="1"/>
    <col min="8458" max="8458" width="3.85546875" style="31" customWidth="1"/>
    <col min="8459" max="8459" width="3.7109375" style="31" customWidth="1"/>
    <col min="8460" max="8460" width="12.7109375" style="31" customWidth="1"/>
    <col min="8461" max="8461" width="52.7109375" style="31" customWidth="1"/>
    <col min="8462" max="8465" width="0" style="31" hidden="1" customWidth="1"/>
    <col min="8466" max="8466" width="12.28515625" style="31" customWidth="1"/>
    <col min="8467" max="8467" width="6.42578125" style="31" customWidth="1"/>
    <col min="8468" max="8468" width="12.28515625" style="31" customWidth="1"/>
    <col min="8469" max="8469" width="0" style="31" hidden="1" customWidth="1"/>
    <col min="8470" max="8470" width="3.7109375" style="31" customWidth="1"/>
    <col min="8471" max="8471" width="11.140625" style="31" bestFit="1" customWidth="1"/>
    <col min="8472" max="8473" width="10.5703125" style="31"/>
    <col min="8474" max="8474" width="11.140625" style="31" customWidth="1"/>
    <col min="8475" max="8704" width="10.5703125" style="31"/>
    <col min="8705" max="8712" width="0" style="31" hidden="1" customWidth="1"/>
    <col min="8713" max="8713" width="3.7109375" style="31" customWidth="1"/>
    <col min="8714" max="8714" width="3.85546875" style="31" customWidth="1"/>
    <col min="8715" max="8715" width="3.7109375" style="31" customWidth="1"/>
    <col min="8716" max="8716" width="12.7109375" style="31" customWidth="1"/>
    <col min="8717" max="8717" width="52.7109375" style="31" customWidth="1"/>
    <col min="8718" max="8721" width="0" style="31" hidden="1" customWidth="1"/>
    <col min="8722" max="8722" width="12.28515625" style="31" customWidth="1"/>
    <col min="8723" max="8723" width="6.42578125" style="31" customWidth="1"/>
    <col min="8724" max="8724" width="12.28515625" style="31" customWidth="1"/>
    <col min="8725" max="8725" width="0" style="31" hidden="1" customWidth="1"/>
    <col min="8726" max="8726" width="3.7109375" style="31" customWidth="1"/>
    <col min="8727" max="8727" width="11.140625" style="31" bestFit="1" customWidth="1"/>
    <col min="8728" max="8729" width="10.5703125" style="31"/>
    <col min="8730" max="8730" width="11.140625" style="31" customWidth="1"/>
    <col min="8731" max="8960" width="10.5703125" style="31"/>
    <col min="8961" max="8968" width="0" style="31" hidden="1" customWidth="1"/>
    <col min="8969" max="8969" width="3.7109375" style="31" customWidth="1"/>
    <col min="8970" max="8970" width="3.85546875" style="31" customWidth="1"/>
    <col min="8971" max="8971" width="3.7109375" style="31" customWidth="1"/>
    <col min="8972" max="8972" width="12.7109375" style="31" customWidth="1"/>
    <col min="8973" max="8973" width="52.7109375" style="31" customWidth="1"/>
    <col min="8974" max="8977" width="0" style="31" hidden="1" customWidth="1"/>
    <col min="8978" max="8978" width="12.28515625" style="31" customWidth="1"/>
    <col min="8979" max="8979" width="6.42578125" style="31" customWidth="1"/>
    <col min="8980" max="8980" width="12.28515625" style="31" customWidth="1"/>
    <col min="8981" max="8981" width="0" style="31" hidden="1" customWidth="1"/>
    <col min="8982" max="8982" width="3.7109375" style="31" customWidth="1"/>
    <col min="8983" max="8983" width="11.140625" style="31" bestFit="1" customWidth="1"/>
    <col min="8984" max="8985" width="10.5703125" style="31"/>
    <col min="8986" max="8986" width="11.140625" style="31" customWidth="1"/>
    <col min="8987" max="9216" width="10.5703125" style="31"/>
    <col min="9217" max="9224" width="0" style="31" hidden="1" customWidth="1"/>
    <col min="9225" max="9225" width="3.7109375" style="31" customWidth="1"/>
    <col min="9226" max="9226" width="3.85546875" style="31" customWidth="1"/>
    <col min="9227" max="9227" width="3.7109375" style="31" customWidth="1"/>
    <col min="9228" max="9228" width="12.7109375" style="31" customWidth="1"/>
    <col min="9229" max="9229" width="52.7109375" style="31" customWidth="1"/>
    <col min="9230" max="9233" width="0" style="31" hidden="1" customWidth="1"/>
    <col min="9234" max="9234" width="12.28515625" style="31" customWidth="1"/>
    <col min="9235" max="9235" width="6.42578125" style="31" customWidth="1"/>
    <col min="9236" max="9236" width="12.28515625" style="31" customWidth="1"/>
    <col min="9237" max="9237" width="0" style="31" hidden="1" customWidth="1"/>
    <col min="9238" max="9238" width="3.7109375" style="31" customWidth="1"/>
    <col min="9239" max="9239" width="11.140625" style="31" bestFit="1" customWidth="1"/>
    <col min="9240" max="9241" width="10.5703125" style="31"/>
    <col min="9242" max="9242" width="11.140625" style="31" customWidth="1"/>
    <col min="9243" max="9472" width="10.5703125" style="31"/>
    <col min="9473" max="9480" width="0" style="31" hidden="1" customWidth="1"/>
    <col min="9481" max="9481" width="3.7109375" style="31" customWidth="1"/>
    <col min="9482" max="9482" width="3.85546875" style="31" customWidth="1"/>
    <col min="9483" max="9483" width="3.7109375" style="31" customWidth="1"/>
    <col min="9484" max="9484" width="12.7109375" style="31" customWidth="1"/>
    <col min="9485" max="9485" width="52.7109375" style="31" customWidth="1"/>
    <col min="9486" max="9489" width="0" style="31" hidden="1" customWidth="1"/>
    <col min="9490" max="9490" width="12.28515625" style="31" customWidth="1"/>
    <col min="9491" max="9491" width="6.42578125" style="31" customWidth="1"/>
    <col min="9492" max="9492" width="12.28515625" style="31" customWidth="1"/>
    <col min="9493" max="9493" width="0" style="31" hidden="1" customWidth="1"/>
    <col min="9494" max="9494" width="3.7109375" style="31" customWidth="1"/>
    <col min="9495" max="9495" width="11.140625" style="31" bestFit="1" customWidth="1"/>
    <col min="9496" max="9497" width="10.5703125" style="31"/>
    <col min="9498" max="9498" width="11.140625" style="31" customWidth="1"/>
    <col min="9499" max="9728" width="10.5703125" style="31"/>
    <col min="9729" max="9736" width="0" style="31" hidden="1" customWidth="1"/>
    <col min="9737" max="9737" width="3.7109375" style="31" customWidth="1"/>
    <col min="9738" max="9738" width="3.85546875" style="31" customWidth="1"/>
    <col min="9739" max="9739" width="3.7109375" style="31" customWidth="1"/>
    <col min="9740" max="9740" width="12.7109375" style="31" customWidth="1"/>
    <col min="9741" max="9741" width="52.7109375" style="31" customWidth="1"/>
    <col min="9742" max="9745" width="0" style="31" hidden="1" customWidth="1"/>
    <col min="9746" max="9746" width="12.28515625" style="31" customWidth="1"/>
    <col min="9747" max="9747" width="6.42578125" style="31" customWidth="1"/>
    <col min="9748" max="9748" width="12.28515625" style="31" customWidth="1"/>
    <col min="9749" max="9749" width="0" style="31" hidden="1" customWidth="1"/>
    <col min="9750" max="9750" width="3.7109375" style="31" customWidth="1"/>
    <col min="9751" max="9751" width="11.140625" style="31" bestFit="1" customWidth="1"/>
    <col min="9752" max="9753" width="10.5703125" style="31"/>
    <col min="9754" max="9754" width="11.140625" style="31" customWidth="1"/>
    <col min="9755" max="9984" width="10.5703125" style="31"/>
    <col min="9985" max="9992" width="0" style="31" hidden="1" customWidth="1"/>
    <col min="9993" max="9993" width="3.7109375" style="31" customWidth="1"/>
    <col min="9994" max="9994" width="3.85546875" style="31" customWidth="1"/>
    <col min="9995" max="9995" width="3.7109375" style="31" customWidth="1"/>
    <col min="9996" max="9996" width="12.7109375" style="31" customWidth="1"/>
    <col min="9997" max="9997" width="52.7109375" style="31" customWidth="1"/>
    <col min="9998" max="10001" width="0" style="31" hidden="1" customWidth="1"/>
    <col min="10002" max="10002" width="12.28515625" style="31" customWidth="1"/>
    <col min="10003" max="10003" width="6.42578125" style="31" customWidth="1"/>
    <col min="10004" max="10004" width="12.28515625" style="31" customWidth="1"/>
    <col min="10005" max="10005" width="0" style="31" hidden="1" customWidth="1"/>
    <col min="10006" max="10006" width="3.7109375" style="31" customWidth="1"/>
    <col min="10007" max="10007" width="11.140625" style="31" bestFit="1" customWidth="1"/>
    <col min="10008" max="10009" width="10.5703125" style="31"/>
    <col min="10010" max="10010" width="11.140625" style="31" customWidth="1"/>
    <col min="10011" max="10240" width="10.5703125" style="31"/>
    <col min="10241" max="10248" width="0" style="31" hidden="1" customWidth="1"/>
    <col min="10249" max="10249" width="3.7109375" style="31" customWidth="1"/>
    <col min="10250" max="10250" width="3.85546875" style="31" customWidth="1"/>
    <col min="10251" max="10251" width="3.7109375" style="31" customWidth="1"/>
    <col min="10252" max="10252" width="12.7109375" style="31" customWidth="1"/>
    <col min="10253" max="10253" width="52.7109375" style="31" customWidth="1"/>
    <col min="10254" max="10257" width="0" style="31" hidden="1" customWidth="1"/>
    <col min="10258" max="10258" width="12.28515625" style="31" customWidth="1"/>
    <col min="10259" max="10259" width="6.42578125" style="31" customWidth="1"/>
    <col min="10260" max="10260" width="12.28515625" style="31" customWidth="1"/>
    <col min="10261" max="10261" width="0" style="31" hidden="1" customWidth="1"/>
    <col min="10262" max="10262" width="3.7109375" style="31" customWidth="1"/>
    <col min="10263" max="10263" width="11.140625" style="31" bestFit="1" customWidth="1"/>
    <col min="10264" max="10265" width="10.5703125" style="31"/>
    <col min="10266" max="10266" width="11.140625" style="31" customWidth="1"/>
    <col min="10267" max="10496" width="10.5703125" style="31"/>
    <col min="10497" max="10504" width="0" style="31" hidden="1" customWidth="1"/>
    <col min="10505" max="10505" width="3.7109375" style="31" customWidth="1"/>
    <col min="10506" max="10506" width="3.85546875" style="31" customWidth="1"/>
    <col min="10507" max="10507" width="3.7109375" style="31" customWidth="1"/>
    <col min="10508" max="10508" width="12.7109375" style="31" customWidth="1"/>
    <col min="10509" max="10509" width="52.7109375" style="31" customWidth="1"/>
    <col min="10510" max="10513" width="0" style="31" hidden="1" customWidth="1"/>
    <col min="10514" max="10514" width="12.28515625" style="31" customWidth="1"/>
    <col min="10515" max="10515" width="6.42578125" style="31" customWidth="1"/>
    <col min="10516" max="10516" width="12.28515625" style="31" customWidth="1"/>
    <col min="10517" max="10517" width="0" style="31" hidden="1" customWidth="1"/>
    <col min="10518" max="10518" width="3.7109375" style="31" customWidth="1"/>
    <col min="10519" max="10519" width="11.140625" style="31" bestFit="1" customWidth="1"/>
    <col min="10520" max="10521" width="10.5703125" style="31"/>
    <col min="10522" max="10522" width="11.140625" style="31" customWidth="1"/>
    <col min="10523" max="10752" width="10.5703125" style="31"/>
    <col min="10753" max="10760" width="0" style="31" hidden="1" customWidth="1"/>
    <col min="10761" max="10761" width="3.7109375" style="31" customWidth="1"/>
    <col min="10762" max="10762" width="3.85546875" style="31" customWidth="1"/>
    <col min="10763" max="10763" width="3.7109375" style="31" customWidth="1"/>
    <col min="10764" max="10764" width="12.7109375" style="31" customWidth="1"/>
    <col min="10765" max="10765" width="52.7109375" style="31" customWidth="1"/>
    <col min="10766" max="10769" width="0" style="31" hidden="1" customWidth="1"/>
    <col min="10770" max="10770" width="12.28515625" style="31" customWidth="1"/>
    <col min="10771" max="10771" width="6.42578125" style="31" customWidth="1"/>
    <col min="10772" max="10772" width="12.28515625" style="31" customWidth="1"/>
    <col min="10773" max="10773" width="0" style="31" hidden="1" customWidth="1"/>
    <col min="10774" max="10774" width="3.7109375" style="31" customWidth="1"/>
    <col min="10775" max="10775" width="11.140625" style="31" bestFit="1" customWidth="1"/>
    <col min="10776" max="10777" width="10.5703125" style="31"/>
    <col min="10778" max="10778" width="11.140625" style="31" customWidth="1"/>
    <col min="10779" max="11008" width="10.5703125" style="31"/>
    <col min="11009" max="11016" width="0" style="31" hidden="1" customWidth="1"/>
    <col min="11017" max="11017" width="3.7109375" style="31" customWidth="1"/>
    <col min="11018" max="11018" width="3.85546875" style="31" customWidth="1"/>
    <col min="11019" max="11019" width="3.7109375" style="31" customWidth="1"/>
    <col min="11020" max="11020" width="12.7109375" style="31" customWidth="1"/>
    <col min="11021" max="11021" width="52.7109375" style="31" customWidth="1"/>
    <col min="11022" max="11025" width="0" style="31" hidden="1" customWidth="1"/>
    <col min="11026" max="11026" width="12.28515625" style="31" customWidth="1"/>
    <col min="11027" max="11027" width="6.42578125" style="31" customWidth="1"/>
    <col min="11028" max="11028" width="12.28515625" style="31" customWidth="1"/>
    <col min="11029" max="11029" width="0" style="31" hidden="1" customWidth="1"/>
    <col min="11030" max="11030" width="3.7109375" style="31" customWidth="1"/>
    <col min="11031" max="11031" width="11.140625" style="31" bestFit="1" customWidth="1"/>
    <col min="11032" max="11033" width="10.5703125" style="31"/>
    <col min="11034" max="11034" width="11.140625" style="31" customWidth="1"/>
    <col min="11035" max="11264" width="10.5703125" style="31"/>
    <col min="11265" max="11272" width="0" style="31" hidden="1" customWidth="1"/>
    <col min="11273" max="11273" width="3.7109375" style="31" customWidth="1"/>
    <col min="11274" max="11274" width="3.85546875" style="31" customWidth="1"/>
    <col min="11275" max="11275" width="3.7109375" style="31" customWidth="1"/>
    <col min="11276" max="11276" width="12.7109375" style="31" customWidth="1"/>
    <col min="11277" max="11277" width="52.7109375" style="31" customWidth="1"/>
    <col min="11278" max="11281" width="0" style="31" hidden="1" customWidth="1"/>
    <col min="11282" max="11282" width="12.28515625" style="31" customWidth="1"/>
    <col min="11283" max="11283" width="6.42578125" style="31" customWidth="1"/>
    <col min="11284" max="11284" width="12.28515625" style="31" customWidth="1"/>
    <col min="11285" max="11285" width="0" style="31" hidden="1" customWidth="1"/>
    <col min="11286" max="11286" width="3.7109375" style="31" customWidth="1"/>
    <col min="11287" max="11287" width="11.140625" style="31" bestFit="1" customWidth="1"/>
    <col min="11288" max="11289" width="10.5703125" style="31"/>
    <col min="11290" max="11290" width="11.140625" style="31" customWidth="1"/>
    <col min="11291" max="11520" width="10.5703125" style="31"/>
    <col min="11521" max="11528" width="0" style="31" hidden="1" customWidth="1"/>
    <col min="11529" max="11529" width="3.7109375" style="31" customWidth="1"/>
    <col min="11530" max="11530" width="3.85546875" style="31" customWidth="1"/>
    <col min="11531" max="11531" width="3.7109375" style="31" customWidth="1"/>
    <col min="11532" max="11532" width="12.7109375" style="31" customWidth="1"/>
    <col min="11533" max="11533" width="52.7109375" style="31" customWidth="1"/>
    <col min="11534" max="11537" width="0" style="31" hidden="1" customWidth="1"/>
    <col min="11538" max="11538" width="12.28515625" style="31" customWidth="1"/>
    <col min="11539" max="11539" width="6.42578125" style="31" customWidth="1"/>
    <col min="11540" max="11540" width="12.28515625" style="31" customWidth="1"/>
    <col min="11541" max="11541" width="0" style="31" hidden="1" customWidth="1"/>
    <col min="11542" max="11542" width="3.7109375" style="31" customWidth="1"/>
    <col min="11543" max="11543" width="11.140625" style="31" bestFit="1" customWidth="1"/>
    <col min="11544" max="11545" width="10.5703125" style="31"/>
    <col min="11546" max="11546" width="11.140625" style="31" customWidth="1"/>
    <col min="11547" max="11776" width="10.5703125" style="31"/>
    <col min="11777" max="11784" width="0" style="31" hidden="1" customWidth="1"/>
    <col min="11785" max="11785" width="3.7109375" style="31" customWidth="1"/>
    <col min="11786" max="11786" width="3.85546875" style="31" customWidth="1"/>
    <col min="11787" max="11787" width="3.7109375" style="31" customWidth="1"/>
    <col min="11788" max="11788" width="12.7109375" style="31" customWidth="1"/>
    <col min="11789" max="11789" width="52.7109375" style="31" customWidth="1"/>
    <col min="11790" max="11793" width="0" style="31" hidden="1" customWidth="1"/>
    <col min="11794" max="11794" width="12.28515625" style="31" customWidth="1"/>
    <col min="11795" max="11795" width="6.42578125" style="31" customWidth="1"/>
    <col min="11796" max="11796" width="12.28515625" style="31" customWidth="1"/>
    <col min="11797" max="11797" width="0" style="31" hidden="1" customWidth="1"/>
    <col min="11798" max="11798" width="3.7109375" style="31" customWidth="1"/>
    <col min="11799" max="11799" width="11.140625" style="31" bestFit="1" customWidth="1"/>
    <col min="11800" max="11801" width="10.5703125" style="31"/>
    <col min="11802" max="11802" width="11.140625" style="31" customWidth="1"/>
    <col min="11803" max="12032" width="10.5703125" style="31"/>
    <col min="12033" max="12040" width="0" style="31" hidden="1" customWidth="1"/>
    <col min="12041" max="12041" width="3.7109375" style="31" customWidth="1"/>
    <col min="12042" max="12042" width="3.85546875" style="31" customWidth="1"/>
    <col min="12043" max="12043" width="3.7109375" style="31" customWidth="1"/>
    <col min="12044" max="12044" width="12.7109375" style="31" customWidth="1"/>
    <col min="12045" max="12045" width="52.7109375" style="31" customWidth="1"/>
    <col min="12046" max="12049" width="0" style="31" hidden="1" customWidth="1"/>
    <col min="12050" max="12050" width="12.28515625" style="31" customWidth="1"/>
    <col min="12051" max="12051" width="6.42578125" style="31" customWidth="1"/>
    <col min="12052" max="12052" width="12.28515625" style="31" customWidth="1"/>
    <col min="12053" max="12053" width="0" style="31" hidden="1" customWidth="1"/>
    <col min="12054" max="12054" width="3.7109375" style="31" customWidth="1"/>
    <col min="12055" max="12055" width="11.140625" style="31" bestFit="1" customWidth="1"/>
    <col min="12056" max="12057" width="10.5703125" style="31"/>
    <col min="12058" max="12058" width="11.140625" style="31" customWidth="1"/>
    <col min="12059" max="12288" width="10.5703125" style="31"/>
    <col min="12289" max="12296" width="0" style="31" hidden="1" customWidth="1"/>
    <col min="12297" max="12297" width="3.7109375" style="31" customWidth="1"/>
    <col min="12298" max="12298" width="3.85546875" style="31" customWidth="1"/>
    <col min="12299" max="12299" width="3.7109375" style="31" customWidth="1"/>
    <col min="12300" max="12300" width="12.7109375" style="31" customWidth="1"/>
    <col min="12301" max="12301" width="52.7109375" style="31" customWidth="1"/>
    <col min="12302" max="12305" width="0" style="31" hidden="1" customWidth="1"/>
    <col min="12306" max="12306" width="12.28515625" style="31" customWidth="1"/>
    <col min="12307" max="12307" width="6.42578125" style="31" customWidth="1"/>
    <col min="12308" max="12308" width="12.28515625" style="31" customWidth="1"/>
    <col min="12309" max="12309" width="0" style="31" hidden="1" customWidth="1"/>
    <col min="12310" max="12310" width="3.7109375" style="31" customWidth="1"/>
    <col min="12311" max="12311" width="11.140625" style="31" bestFit="1" customWidth="1"/>
    <col min="12312" max="12313" width="10.5703125" style="31"/>
    <col min="12314" max="12314" width="11.140625" style="31" customWidth="1"/>
    <col min="12315" max="12544" width="10.5703125" style="31"/>
    <col min="12545" max="12552" width="0" style="31" hidden="1" customWidth="1"/>
    <col min="12553" max="12553" width="3.7109375" style="31" customWidth="1"/>
    <col min="12554" max="12554" width="3.85546875" style="31" customWidth="1"/>
    <col min="12555" max="12555" width="3.7109375" style="31" customWidth="1"/>
    <col min="12556" max="12556" width="12.7109375" style="31" customWidth="1"/>
    <col min="12557" max="12557" width="52.7109375" style="31" customWidth="1"/>
    <col min="12558" max="12561" width="0" style="31" hidden="1" customWidth="1"/>
    <col min="12562" max="12562" width="12.28515625" style="31" customWidth="1"/>
    <col min="12563" max="12563" width="6.42578125" style="31" customWidth="1"/>
    <col min="12564" max="12564" width="12.28515625" style="31" customWidth="1"/>
    <col min="12565" max="12565" width="0" style="31" hidden="1" customWidth="1"/>
    <col min="12566" max="12566" width="3.7109375" style="31" customWidth="1"/>
    <col min="12567" max="12567" width="11.140625" style="31" bestFit="1" customWidth="1"/>
    <col min="12568" max="12569" width="10.5703125" style="31"/>
    <col min="12570" max="12570" width="11.140625" style="31" customWidth="1"/>
    <col min="12571" max="12800" width="10.5703125" style="31"/>
    <col min="12801" max="12808" width="0" style="31" hidden="1" customWidth="1"/>
    <col min="12809" max="12809" width="3.7109375" style="31" customWidth="1"/>
    <col min="12810" max="12810" width="3.85546875" style="31" customWidth="1"/>
    <col min="12811" max="12811" width="3.7109375" style="31" customWidth="1"/>
    <col min="12812" max="12812" width="12.7109375" style="31" customWidth="1"/>
    <col min="12813" max="12813" width="52.7109375" style="31" customWidth="1"/>
    <col min="12814" max="12817" width="0" style="31" hidden="1" customWidth="1"/>
    <col min="12818" max="12818" width="12.28515625" style="31" customWidth="1"/>
    <col min="12819" max="12819" width="6.42578125" style="31" customWidth="1"/>
    <col min="12820" max="12820" width="12.28515625" style="31" customWidth="1"/>
    <col min="12821" max="12821" width="0" style="31" hidden="1" customWidth="1"/>
    <col min="12822" max="12822" width="3.7109375" style="31" customWidth="1"/>
    <col min="12823" max="12823" width="11.140625" style="31" bestFit="1" customWidth="1"/>
    <col min="12824" max="12825" width="10.5703125" style="31"/>
    <col min="12826" max="12826" width="11.140625" style="31" customWidth="1"/>
    <col min="12827" max="13056" width="10.5703125" style="31"/>
    <col min="13057" max="13064" width="0" style="31" hidden="1" customWidth="1"/>
    <col min="13065" max="13065" width="3.7109375" style="31" customWidth="1"/>
    <col min="13066" max="13066" width="3.85546875" style="31" customWidth="1"/>
    <col min="13067" max="13067" width="3.7109375" style="31" customWidth="1"/>
    <col min="13068" max="13068" width="12.7109375" style="31" customWidth="1"/>
    <col min="13069" max="13069" width="52.7109375" style="31" customWidth="1"/>
    <col min="13070" max="13073" width="0" style="31" hidden="1" customWidth="1"/>
    <col min="13074" max="13074" width="12.28515625" style="31" customWidth="1"/>
    <col min="13075" max="13075" width="6.42578125" style="31" customWidth="1"/>
    <col min="13076" max="13076" width="12.28515625" style="31" customWidth="1"/>
    <col min="13077" max="13077" width="0" style="31" hidden="1" customWidth="1"/>
    <col min="13078" max="13078" width="3.7109375" style="31" customWidth="1"/>
    <col min="13079" max="13079" width="11.140625" style="31" bestFit="1" customWidth="1"/>
    <col min="13080" max="13081" width="10.5703125" style="31"/>
    <col min="13082" max="13082" width="11.140625" style="31" customWidth="1"/>
    <col min="13083" max="13312" width="10.5703125" style="31"/>
    <col min="13313" max="13320" width="0" style="31" hidden="1" customWidth="1"/>
    <col min="13321" max="13321" width="3.7109375" style="31" customWidth="1"/>
    <col min="13322" max="13322" width="3.85546875" style="31" customWidth="1"/>
    <col min="13323" max="13323" width="3.7109375" style="31" customWidth="1"/>
    <col min="13324" max="13324" width="12.7109375" style="31" customWidth="1"/>
    <col min="13325" max="13325" width="52.7109375" style="31" customWidth="1"/>
    <col min="13326" max="13329" width="0" style="31" hidden="1" customWidth="1"/>
    <col min="13330" max="13330" width="12.28515625" style="31" customWidth="1"/>
    <col min="13331" max="13331" width="6.42578125" style="31" customWidth="1"/>
    <col min="13332" max="13332" width="12.28515625" style="31" customWidth="1"/>
    <col min="13333" max="13333" width="0" style="31" hidden="1" customWidth="1"/>
    <col min="13334" max="13334" width="3.7109375" style="31" customWidth="1"/>
    <col min="13335" max="13335" width="11.140625" style="31" bestFit="1" customWidth="1"/>
    <col min="13336" max="13337" width="10.5703125" style="31"/>
    <col min="13338" max="13338" width="11.140625" style="31" customWidth="1"/>
    <col min="13339" max="13568" width="10.5703125" style="31"/>
    <col min="13569" max="13576" width="0" style="31" hidden="1" customWidth="1"/>
    <col min="13577" max="13577" width="3.7109375" style="31" customWidth="1"/>
    <col min="13578" max="13578" width="3.85546875" style="31" customWidth="1"/>
    <col min="13579" max="13579" width="3.7109375" style="31" customWidth="1"/>
    <col min="13580" max="13580" width="12.7109375" style="31" customWidth="1"/>
    <col min="13581" max="13581" width="52.7109375" style="31" customWidth="1"/>
    <col min="13582" max="13585" width="0" style="31" hidden="1" customWidth="1"/>
    <col min="13586" max="13586" width="12.28515625" style="31" customWidth="1"/>
    <col min="13587" max="13587" width="6.42578125" style="31" customWidth="1"/>
    <col min="13588" max="13588" width="12.28515625" style="31" customWidth="1"/>
    <col min="13589" max="13589" width="0" style="31" hidden="1" customWidth="1"/>
    <col min="13590" max="13590" width="3.7109375" style="31" customWidth="1"/>
    <col min="13591" max="13591" width="11.140625" style="31" bestFit="1" customWidth="1"/>
    <col min="13592" max="13593" width="10.5703125" style="31"/>
    <col min="13594" max="13594" width="11.140625" style="31" customWidth="1"/>
    <col min="13595" max="13824" width="10.5703125" style="31"/>
    <col min="13825" max="13832" width="0" style="31" hidden="1" customWidth="1"/>
    <col min="13833" max="13833" width="3.7109375" style="31" customWidth="1"/>
    <col min="13834" max="13834" width="3.85546875" style="31" customWidth="1"/>
    <col min="13835" max="13835" width="3.7109375" style="31" customWidth="1"/>
    <col min="13836" max="13836" width="12.7109375" style="31" customWidth="1"/>
    <col min="13837" max="13837" width="52.7109375" style="31" customWidth="1"/>
    <col min="13838" max="13841" width="0" style="31" hidden="1" customWidth="1"/>
    <col min="13842" max="13842" width="12.28515625" style="31" customWidth="1"/>
    <col min="13843" max="13843" width="6.42578125" style="31" customWidth="1"/>
    <col min="13844" max="13844" width="12.28515625" style="31" customWidth="1"/>
    <col min="13845" max="13845" width="0" style="31" hidden="1" customWidth="1"/>
    <col min="13846" max="13846" width="3.7109375" style="31" customWidth="1"/>
    <col min="13847" max="13847" width="11.140625" style="31" bestFit="1" customWidth="1"/>
    <col min="13848" max="13849" width="10.5703125" style="31"/>
    <col min="13850" max="13850" width="11.140625" style="31" customWidth="1"/>
    <col min="13851" max="14080" width="10.5703125" style="31"/>
    <col min="14081" max="14088" width="0" style="31" hidden="1" customWidth="1"/>
    <col min="14089" max="14089" width="3.7109375" style="31" customWidth="1"/>
    <col min="14090" max="14090" width="3.85546875" style="31" customWidth="1"/>
    <col min="14091" max="14091" width="3.7109375" style="31" customWidth="1"/>
    <col min="14092" max="14092" width="12.7109375" style="31" customWidth="1"/>
    <col min="14093" max="14093" width="52.7109375" style="31" customWidth="1"/>
    <col min="14094" max="14097" width="0" style="31" hidden="1" customWidth="1"/>
    <col min="14098" max="14098" width="12.28515625" style="31" customWidth="1"/>
    <col min="14099" max="14099" width="6.42578125" style="31" customWidth="1"/>
    <col min="14100" max="14100" width="12.28515625" style="31" customWidth="1"/>
    <col min="14101" max="14101" width="0" style="31" hidden="1" customWidth="1"/>
    <col min="14102" max="14102" width="3.7109375" style="31" customWidth="1"/>
    <col min="14103" max="14103" width="11.140625" style="31" bestFit="1" customWidth="1"/>
    <col min="14104" max="14105" width="10.5703125" style="31"/>
    <col min="14106" max="14106" width="11.140625" style="31" customWidth="1"/>
    <col min="14107" max="14336" width="10.5703125" style="31"/>
    <col min="14337" max="14344" width="0" style="31" hidden="1" customWidth="1"/>
    <col min="14345" max="14345" width="3.7109375" style="31" customWidth="1"/>
    <col min="14346" max="14346" width="3.85546875" style="31" customWidth="1"/>
    <col min="14347" max="14347" width="3.7109375" style="31" customWidth="1"/>
    <col min="14348" max="14348" width="12.7109375" style="31" customWidth="1"/>
    <col min="14349" max="14349" width="52.7109375" style="31" customWidth="1"/>
    <col min="14350" max="14353" width="0" style="31" hidden="1" customWidth="1"/>
    <col min="14354" max="14354" width="12.28515625" style="31" customWidth="1"/>
    <col min="14355" max="14355" width="6.42578125" style="31" customWidth="1"/>
    <col min="14356" max="14356" width="12.28515625" style="31" customWidth="1"/>
    <col min="14357" max="14357" width="0" style="31" hidden="1" customWidth="1"/>
    <col min="14358" max="14358" width="3.7109375" style="31" customWidth="1"/>
    <col min="14359" max="14359" width="11.140625" style="31" bestFit="1" customWidth="1"/>
    <col min="14360" max="14361" width="10.5703125" style="31"/>
    <col min="14362" max="14362" width="11.140625" style="31" customWidth="1"/>
    <col min="14363" max="14592" width="10.5703125" style="31"/>
    <col min="14593" max="14600" width="0" style="31" hidden="1" customWidth="1"/>
    <col min="14601" max="14601" width="3.7109375" style="31" customWidth="1"/>
    <col min="14602" max="14602" width="3.85546875" style="31" customWidth="1"/>
    <col min="14603" max="14603" width="3.7109375" style="31" customWidth="1"/>
    <col min="14604" max="14604" width="12.7109375" style="31" customWidth="1"/>
    <col min="14605" max="14605" width="52.7109375" style="31" customWidth="1"/>
    <col min="14606" max="14609" width="0" style="31" hidden="1" customWidth="1"/>
    <col min="14610" max="14610" width="12.28515625" style="31" customWidth="1"/>
    <col min="14611" max="14611" width="6.42578125" style="31" customWidth="1"/>
    <col min="14612" max="14612" width="12.28515625" style="31" customWidth="1"/>
    <col min="14613" max="14613" width="0" style="31" hidden="1" customWidth="1"/>
    <col min="14614" max="14614" width="3.7109375" style="31" customWidth="1"/>
    <col min="14615" max="14615" width="11.140625" style="31" bestFit="1" customWidth="1"/>
    <col min="14616" max="14617" width="10.5703125" style="31"/>
    <col min="14618" max="14618" width="11.140625" style="31" customWidth="1"/>
    <col min="14619" max="14848" width="10.5703125" style="31"/>
    <col min="14849" max="14856" width="0" style="31" hidden="1" customWidth="1"/>
    <col min="14857" max="14857" width="3.7109375" style="31" customWidth="1"/>
    <col min="14858" max="14858" width="3.85546875" style="31" customWidth="1"/>
    <col min="14859" max="14859" width="3.7109375" style="31" customWidth="1"/>
    <col min="14860" max="14860" width="12.7109375" style="31" customWidth="1"/>
    <col min="14861" max="14861" width="52.7109375" style="31" customWidth="1"/>
    <col min="14862" max="14865" width="0" style="31" hidden="1" customWidth="1"/>
    <col min="14866" max="14866" width="12.28515625" style="31" customWidth="1"/>
    <col min="14867" max="14867" width="6.42578125" style="31" customWidth="1"/>
    <col min="14868" max="14868" width="12.28515625" style="31" customWidth="1"/>
    <col min="14869" max="14869" width="0" style="31" hidden="1" customWidth="1"/>
    <col min="14870" max="14870" width="3.7109375" style="31" customWidth="1"/>
    <col min="14871" max="14871" width="11.140625" style="31" bestFit="1" customWidth="1"/>
    <col min="14872" max="14873" width="10.5703125" style="31"/>
    <col min="14874" max="14874" width="11.140625" style="31" customWidth="1"/>
    <col min="14875" max="15104" width="10.5703125" style="31"/>
    <col min="15105" max="15112" width="0" style="31" hidden="1" customWidth="1"/>
    <col min="15113" max="15113" width="3.7109375" style="31" customWidth="1"/>
    <col min="15114" max="15114" width="3.85546875" style="31" customWidth="1"/>
    <col min="15115" max="15115" width="3.7109375" style="31" customWidth="1"/>
    <col min="15116" max="15116" width="12.7109375" style="31" customWidth="1"/>
    <col min="15117" max="15117" width="52.7109375" style="31" customWidth="1"/>
    <col min="15118" max="15121" width="0" style="31" hidden="1" customWidth="1"/>
    <col min="15122" max="15122" width="12.28515625" style="31" customWidth="1"/>
    <col min="15123" max="15123" width="6.42578125" style="31" customWidth="1"/>
    <col min="15124" max="15124" width="12.28515625" style="31" customWidth="1"/>
    <col min="15125" max="15125" width="0" style="31" hidden="1" customWidth="1"/>
    <col min="15126" max="15126" width="3.7109375" style="31" customWidth="1"/>
    <col min="15127" max="15127" width="11.140625" style="31" bestFit="1" customWidth="1"/>
    <col min="15128" max="15129" width="10.5703125" style="31"/>
    <col min="15130" max="15130" width="11.140625" style="31" customWidth="1"/>
    <col min="15131" max="15360" width="10.5703125" style="31"/>
    <col min="15361" max="15368" width="0" style="31" hidden="1" customWidth="1"/>
    <col min="15369" max="15369" width="3.7109375" style="31" customWidth="1"/>
    <col min="15370" max="15370" width="3.85546875" style="31" customWidth="1"/>
    <col min="15371" max="15371" width="3.7109375" style="31" customWidth="1"/>
    <col min="15372" max="15372" width="12.7109375" style="31" customWidth="1"/>
    <col min="15373" max="15373" width="52.7109375" style="31" customWidth="1"/>
    <col min="15374" max="15377" width="0" style="31" hidden="1" customWidth="1"/>
    <col min="15378" max="15378" width="12.28515625" style="31" customWidth="1"/>
    <col min="15379" max="15379" width="6.42578125" style="31" customWidth="1"/>
    <col min="15380" max="15380" width="12.28515625" style="31" customWidth="1"/>
    <col min="15381" max="15381" width="0" style="31" hidden="1" customWidth="1"/>
    <col min="15382" max="15382" width="3.7109375" style="31" customWidth="1"/>
    <col min="15383" max="15383" width="11.140625" style="31" bestFit="1" customWidth="1"/>
    <col min="15384" max="15385" width="10.5703125" style="31"/>
    <col min="15386" max="15386" width="11.140625" style="31" customWidth="1"/>
    <col min="15387" max="15616" width="10.5703125" style="31"/>
    <col min="15617" max="15624" width="0" style="31" hidden="1" customWidth="1"/>
    <col min="15625" max="15625" width="3.7109375" style="31" customWidth="1"/>
    <col min="15626" max="15626" width="3.85546875" style="31" customWidth="1"/>
    <col min="15627" max="15627" width="3.7109375" style="31" customWidth="1"/>
    <col min="15628" max="15628" width="12.7109375" style="31" customWidth="1"/>
    <col min="15629" max="15629" width="52.7109375" style="31" customWidth="1"/>
    <col min="15630" max="15633" width="0" style="31" hidden="1" customWidth="1"/>
    <col min="15634" max="15634" width="12.28515625" style="31" customWidth="1"/>
    <col min="15635" max="15635" width="6.42578125" style="31" customWidth="1"/>
    <col min="15636" max="15636" width="12.28515625" style="31" customWidth="1"/>
    <col min="15637" max="15637" width="0" style="31" hidden="1" customWidth="1"/>
    <col min="15638" max="15638" width="3.7109375" style="31" customWidth="1"/>
    <col min="15639" max="15639" width="11.140625" style="31" bestFit="1" customWidth="1"/>
    <col min="15640" max="15641" width="10.5703125" style="31"/>
    <col min="15642" max="15642" width="11.140625" style="31" customWidth="1"/>
    <col min="15643" max="15872" width="10.5703125" style="31"/>
    <col min="15873" max="15880" width="0" style="31" hidden="1" customWidth="1"/>
    <col min="15881" max="15881" width="3.7109375" style="31" customWidth="1"/>
    <col min="15882" max="15882" width="3.85546875" style="31" customWidth="1"/>
    <col min="15883" max="15883" width="3.7109375" style="31" customWidth="1"/>
    <col min="15884" max="15884" width="12.7109375" style="31" customWidth="1"/>
    <col min="15885" max="15885" width="52.7109375" style="31" customWidth="1"/>
    <col min="15886" max="15889" width="0" style="31" hidden="1" customWidth="1"/>
    <col min="15890" max="15890" width="12.28515625" style="31" customWidth="1"/>
    <col min="15891" max="15891" width="6.42578125" style="31" customWidth="1"/>
    <col min="15892" max="15892" width="12.28515625" style="31" customWidth="1"/>
    <col min="15893" max="15893" width="0" style="31" hidden="1" customWidth="1"/>
    <col min="15894" max="15894" width="3.7109375" style="31" customWidth="1"/>
    <col min="15895" max="15895" width="11.140625" style="31" bestFit="1" customWidth="1"/>
    <col min="15896" max="15897" width="10.5703125" style="31"/>
    <col min="15898" max="15898" width="11.140625" style="31" customWidth="1"/>
    <col min="15899" max="16128" width="10.5703125" style="31"/>
    <col min="16129" max="16136" width="0" style="31" hidden="1" customWidth="1"/>
    <col min="16137" max="16137" width="3.7109375" style="31" customWidth="1"/>
    <col min="16138" max="16138" width="3.85546875" style="31" customWidth="1"/>
    <col min="16139" max="16139" width="3.7109375" style="31" customWidth="1"/>
    <col min="16140" max="16140" width="12.7109375" style="31" customWidth="1"/>
    <col min="16141" max="16141" width="52.7109375" style="31" customWidth="1"/>
    <col min="16142" max="16145" width="0" style="31" hidden="1" customWidth="1"/>
    <col min="16146" max="16146" width="12.28515625" style="31" customWidth="1"/>
    <col min="16147" max="16147" width="6.42578125" style="31" customWidth="1"/>
    <col min="16148" max="16148" width="12.28515625" style="31" customWidth="1"/>
    <col min="16149" max="16149" width="0" style="31" hidden="1" customWidth="1"/>
    <col min="16150" max="16150" width="3.7109375" style="31" customWidth="1"/>
    <col min="16151" max="16151" width="11.140625" style="31" bestFit="1" customWidth="1"/>
    <col min="16152" max="16153" width="10.5703125" style="31"/>
    <col min="16154" max="16154" width="11.140625" style="31" customWidth="1"/>
    <col min="16155" max="16384" width="10.5703125" style="31"/>
  </cols>
  <sheetData>
    <row r="1" spans="1:34" hidden="1"/>
    <row r="2" spans="1:34" hidden="1"/>
    <row r="3" spans="1:34" hidden="1"/>
    <row r="4" spans="1:34" ht="3" customHeight="1">
      <c r="J4" s="74"/>
      <c r="K4" s="74"/>
      <c r="L4" s="383"/>
      <c r="M4" s="383"/>
      <c r="N4" s="383"/>
    </row>
    <row r="5" spans="1:34" ht="26.1" customHeight="1">
      <c r="J5" s="74"/>
      <c r="K5" s="74"/>
      <c r="L5" s="698" t="s">
        <v>717</v>
      </c>
      <c r="M5" s="698"/>
      <c r="N5" s="698"/>
      <c r="O5" s="698"/>
      <c r="P5" s="698"/>
      <c r="Q5" s="698"/>
      <c r="R5" s="698"/>
      <c r="S5" s="698"/>
      <c r="T5" s="698"/>
      <c r="U5" s="467"/>
    </row>
    <row r="6" spans="1:34" ht="3" customHeight="1">
      <c r="J6" s="74"/>
      <c r="K6" s="74"/>
      <c r="L6" s="383"/>
      <c r="M6" s="383"/>
      <c r="N6" s="383"/>
      <c r="O6" s="384"/>
      <c r="P6" s="384"/>
      <c r="Q6" s="384"/>
      <c r="R6" s="384"/>
      <c r="S6" s="384"/>
      <c r="T6" s="384"/>
      <c r="U6" s="384"/>
    </row>
    <row r="7" spans="1:34" ht="33.75">
      <c r="J7" s="74"/>
      <c r="K7" s="74"/>
      <c r="L7" s="383"/>
      <c r="M7" s="445" t="s">
        <v>651</v>
      </c>
      <c r="N7" s="383"/>
      <c r="O7" s="709"/>
      <c r="P7" s="710"/>
      <c r="Q7" s="710"/>
      <c r="R7" s="710"/>
      <c r="S7" s="710"/>
      <c r="T7" s="711"/>
      <c r="U7" s="397"/>
    </row>
    <row r="8" spans="1:34" s="495" customFormat="1" ht="5.25">
      <c r="A8" s="173"/>
      <c r="B8" s="173"/>
      <c r="C8" s="173"/>
      <c r="D8" s="173"/>
      <c r="E8" s="173"/>
      <c r="F8" s="173"/>
      <c r="G8" s="184"/>
      <c r="H8" s="184"/>
      <c r="I8" s="490"/>
      <c r="J8" s="491"/>
      <c r="K8" s="491"/>
      <c r="L8" s="492"/>
      <c r="M8" s="492"/>
      <c r="N8" s="492"/>
      <c r="O8" s="496"/>
      <c r="P8" s="496"/>
      <c r="Q8" s="496"/>
      <c r="R8" s="496"/>
      <c r="S8" s="496"/>
      <c r="T8" s="496"/>
      <c r="U8" s="497"/>
      <c r="X8" s="173"/>
      <c r="Y8" s="173"/>
      <c r="Z8" s="173"/>
      <c r="AA8" s="173"/>
      <c r="AB8" s="173"/>
      <c r="AC8" s="173"/>
      <c r="AD8" s="173"/>
      <c r="AE8" s="173"/>
      <c r="AF8" s="173"/>
      <c r="AG8" s="173"/>
      <c r="AH8" s="173"/>
    </row>
    <row r="9" spans="1:34" s="378" customFormat="1" ht="5.25" hidden="1">
      <c r="A9" s="183"/>
      <c r="B9" s="183"/>
      <c r="C9" s="183"/>
      <c r="D9" s="183"/>
      <c r="E9" s="183"/>
      <c r="F9" s="183"/>
      <c r="G9" s="183"/>
      <c r="H9" s="183"/>
      <c r="L9" s="583"/>
      <c r="M9" s="545"/>
      <c r="O9" s="674"/>
      <c r="P9" s="674"/>
      <c r="Q9" s="674"/>
      <c r="R9" s="674"/>
      <c r="S9" s="674"/>
      <c r="T9" s="674"/>
      <c r="U9" s="497"/>
      <c r="V9" s="497"/>
      <c r="X9" s="183"/>
      <c r="Y9" s="183"/>
      <c r="Z9" s="183"/>
      <c r="AA9" s="183"/>
      <c r="AB9" s="183"/>
    </row>
    <row r="10" spans="1:34" s="138" customFormat="1" ht="18.75">
      <c r="A10" s="183"/>
      <c r="B10" s="183"/>
      <c r="C10" s="183"/>
      <c r="D10" s="183"/>
      <c r="E10" s="183"/>
      <c r="F10" s="183"/>
      <c r="G10" s="183"/>
      <c r="H10" s="183"/>
      <c r="L10" s="398"/>
      <c r="M10" s="445" t="str">
        <f>"Дата подачи заявления об "&amp;IF(datePr_ch="","утверждении","изменении") &amp; " тарифов"</f>
        <v>Дата подачи заявления об утверждении тарифов</v>
      </c>
      <c r="N10" s="549"/>
      <c r="O10" s="675" t="str">
        <f>IF(datePr_ch="",IF(datePr="","",datePr),datePr_ch)</f>
        <v>21.04.2023</v>
      </c>
      <c r="P10" s="675"/>
      <c r="Q10" s="675"/>
      <c r="R10" s="675"/>
      <c r="S10" s="675"/>
      <c r="T10" s="675"/>
      <c r="U10" s="397"/>
      <c r="V10" s="397"/>
      <c r="W10" s="413"/>
      <c r="X10" s="183"/>
      <c r="Y10" s="183"/>
      <c r="Z10" s="183"/>
      <c r="AA10" s="183"/>
      <c r="AB10" s="183"/>
      <c r="AC10" s="183"/>
      <c r="AD10" s="183"/>
      <c r="AE10" s="183"/>
      <c r="AF10" s="183"/>
      <c r="AG10" s="183"/>
      <c r="AH10" s="183"/>
    </row>
    <row r="11" spans="1:34" s="138" customFormat="1" ht="22.5">
      <c r="A11" s="183"/>
      <c r="B11" s="183"/>
      <c r="C11" s="183"/>
      <c r="D11" s="183"/>
      <c r="E11" s="183"/>
      <c r="F11" s="183"/>
      <c r="G11" s="183"/>
      <c r="H11" s="183"/>
      <c r="L11" s="132"/>
      <c r="M11" s="445" t="str">
        <f>"Номер подачи заявления об "&amp;IF(numberPr_ch="","утверждении","изменении") &amp; " тарифов"</f>
        <v>Номер подачи заявления об утверждении тарифов</v>
      </c>
      <c r="N11" s="549"/>
      <c r="O11" s="675" t="str">
        <f>IF(numberPr_ch="",IF(numberPr="","",numberPr),numberPr_ch)</f>
        <v>05.2-1511</v>
      </c>
      <c r="P11" s="675"/>
      <c r="Q11" s="675"/>
      <c r="R11" s="675"/>
      <c r="S11" s="675"/>
      <c r="T11" s="675"/>
      <c r="U11" s="397"/>
      <c r="V11" s="397"/>
      <c r="W11" s="413"/>
      <c r="X11" s="183"/>
      <c r="Y11" s="183"/>
      <c r="Z11" s="183"/>
      <c r="AA11" s="183"/>
      <c r="AB11" s="183"/>
      <c r="AC11" s="183"/>
      <c r="AD11" s="183"/>
      <c r="AE11" s="183"/>
      <c r="AF11" s="183"/>
      <c r="AG11" s="183"/>
      <c r="AH11" s="183"/>
    </row>
    <row r="12" spans="1:34" s="378" customFormat="1" ht="5.25" hidden="1">
      <c r="A12" s="183"/>
      <c r="B12" s="183"/>
      <c r="C12" s="183"/>
      <c r="D12" s="183"/>
      <c r="E12" s="183"/>
      <c r="F12" s="183"/>
      <c r="G12" s="183"/>
      <c r="H12" s="183"/>
      <c r="L12" s="583"/>
      <c r="M12" s="545"/>
      <c r="O12" s="674"/>
      <c r="P12" s="674"/>
      <c r="Q12" s="674"/>
      <c r="R12" s="674"/>
      <c r="S12" s="674"/>
      <c r="T12" s="674"/>
      <c r="U12" s="497"/>
      <c r="V12" s="497"/>
      <c r="X12" s="183"/>
      <c r="Y12" s="183"/>
      <c r="Z12" s="183"/>
      <c r="AA12" s="183"/>
      <c r="AB12" s="183"/>
    </row>
    <row r="13" spans="1:34" s="138" customFormat="1" ht="11.25">
      <c r="A13" s="183"/>
      <c r="B13" s="183"/>
      <c r="C13" s="183"/>
      <c r="D13" s="183"/>
      <c r="E13" s="183"/>
      <c r="F13" s="183"/>
      <c r="G13" s="183"/>
      <c r="H13" s="183"/>
      <c r="L13" s="699"/>
      <c r="M13" s="699"/>
      <c r="N13" s="388"/>
      <c r="O13" s="397"/>
      <c r="P13" s="397"/>
      <c r="Q13" s="397"/>
      <c r="R13" s="397"/>
      <c r="S13" s="397"/>
      <c r="T13" s="397"/>
      <c r="U13" s="400" t="s">
        <v>371</v>
      </c>
      <c r="X13" s="183"/>
      <c r="Y13" s="183"/>
      <c r="Z13" s="183"/>
      <c r="AA13" s="183"/>
      <c r="AB13" s="183"/>
      <c r="AC13" s="183"/>
      <c r="AD13" s="183"/>
      <c r="AE13" s="183"/>
      <c r="AF13" s="183"/>
      <c r="AG13" s="183"/>
      <c r="AH13" s="183"/>
    </row>
    <row r="14" spans="1:34">
      <c r="J14" s="74"/>
      <c r="K14" s="74"/>
      <c r="L14" s="383"/>
      <c r="M14" s="383"/>
      <c r="N14" s="399"/>
      <c r="O14" s="676"/>
      <c r="P14" s="676"/>
      <c r="Q14" s="676"/>
      <c r="R14" s="676"/>
      <c r="S14" s="676"/>
      <c r="T14" s="676"/>
      <c r="U14" s="676"/>
    </row>
    <row r="15" spans="1:34">
      <c r="J15" s="74"/>
      <c r="K15" s="74"/>
      <c r="L15" s="620" t="s">
        <v>445</v>
      </c>
      <c r="M15" s="620"/>
      <c r="N15" s="620"/>
      <c r="O15" s="620"/>
      <c r="P15" s="620"/>
      <c r="Q15" s="620"/>
      <c r="R15" s="620"/>
      <c r="S15" s="620"/>
      <c r="T15" s="620"/>
      <c r="U15" s="620"/>
      <c r="V15" s="620"/>
      <c r="W15" s="620" t="s">
        <v>446</v>
      </c>
    </row>
    <row r="16" spans="1:34" ht="14.25" customHeight="1">
      <c r="J16" s="74"/>
      <c r="K16" s="74"/>
      <c r="L16" s="682" t="s">
        <v>91</v>
      </c>
      <c r="M16" s="682" t="s">
        <v>602</v>
      </c>
      <c r="N16" s="464"/>
      <c r="O16" s="683" t="s">
        <v>604</v>
      </c>
      <c r="P16" s="684"/>
      <c r="Q16" s="684"/>
      <c r="R16" s="684"/>
      <c r="S16" s="684"/>
      <c r="T16" s="685"/>
      <c r="U16" s="693" t="s">
        <v>339</v>
      </c>
      <c r="V16" s="679" t="s">
        <v>274</v>
      </c>
      <c r="W16" s="620"/>
    </row>
    <row r="17" spans="1:36" ht="14.25" customHeight="1">
      <c r="J17" s="74"/>
      <c r="K17" s="74"/>
      <c r="L17" s="682"/>
      <c r="M17" s="682"/>
      <c r="N17" s="465"/>
      <c r="O17" s="688" t="s">
        <v>578</v>
      </c>
      <c r="P17" s="686" t="s">
        <v>270</v>
      </c>
      <c r="Q17" s="687"/>
      <c r="R17" s="690" t="s">
        <v>615</v>
      </c>
      <c r="S17" s="691"/>
      <c r="T17" s="692"/>
      <c r="U17" s="694"/>
      <c r="V17" s="680"/>
      <c r="W17" s="620"/>
    </row>
    <row r="18" spans="1:36" ht="33.75" customHeight="1">
      <c r="J18" s="74"/>
      <c r="K18" s="74"/>
      <c r="L18" s="682"/>
      <c r="M18" s="682"/>
      <c r="N18" s="466"/>
      <c r="O18" s="689"/>
      <c r="P18" s="88" t="s">
        <v>579</v>
      </c>
      <c r="Q18" s="88" t="s">
        <v>6</v>
      </c>
      <c r="R18" s="89" t="s">
        <v>273</v>
      </c>
      <c r="S18" s="677" t="s">
        <v>272</v>
      </c>
      <c r="T18" s="678"/>
      <c r="U18" s="695"/>
      <c r="V18" s="681"/>
      <c r="W18" s="620"/>
    </row>
    <row r="19" spans="1:36">
      <c r="J19" s="74"/>
      <c r="K19" s="389">
        <v>1</v>
      </c>
      <c r="L19" s="452" t="s">
        <v>92</v>
      </c>
      <c r="M19" s="452" t="s">
        <v>48</v>
      </c>
      <c r="N19" s="454" t="str">
        <f ca="1">OFFSET(N19,0,-1)</f>
        <v>2</v>
      </c>
      <c r="O19" s="453">
        <f ca="1">OFFSET(O19,0,-1)+1</f>
        <v>3</v>
      </c>
      <c r="P19" s="453">
        <f ca="1">OFFSET(P19,0,-1)+1</f>
        <v>4</v>
      </c>
      <c r="Q19" s="453">
        <f ca="1">OFFSET(Q19,0,-1)+1</f>
        <v>5</v>
      </c>
      <c r="R19" s="453">
        <f ca="1">OFFSET(R19,0,-1)+1</f>
        <v>6</v>
      </c>
      <c r="S19" s="700">
        <f ca="1">OFFSET(S19,0,-1)+1</f>
        <v>7</v>
      </c>
      <c r="T19" s="700"/>
      <c r="U19" s="453">
        <f ca="1">OFFSET(U19,0,-2)+1</f>
        <v>8</v>
      </c>
      <c r="V19" s="454">
        <f ca="1">OFFSET(V19,0,-1)</f>
        <v>8</v>
      </c>
      <c r="W19" s="453">
        <f ca="1">OFFSET(W19,0,-1)+1</f>
        <v>9</v>
      </c>
    </row>
    <row r="20" spans="1:36" ht="22.5">
      <c r="A20" s="701">
        <v>1</v>
      </c>
      <c r="E20" s="184"/>
      <c r="F20" s="284"/>
      <c r="G20" s="284"/>
      <c r="H20" s="284"/>
      <c r="J20" s="506"/>
      <c r="K20" s="509"/>
      <c r="L20" s="402">
        <f>mergeValue(A20)</f>
        <v>1</v>
      </c>
      <c r="M20" s="450" t="s">
        <v>19</v>
      </c>
      <c r="N20" s="451"/>
      <c r="O20" s="702"/>
      <c r="P20" s="702"/>
      <c r="Q20" s="702"/>
      <c r="R20" s="702"/>
      <c r="S20" s="702"/>
      <c r="T20" s="702"/>
      <c r="U20" s="702"/>
      <c r="V20" s="702"/>
      <c r="W20" s="446" t="s">
        <v>718</v>
      </c>
      <c r="Y20" s="182"/>
      <c r="Z20" s="182" t="str">
        <f t="shared" ref="Z20:Z33" si="0">IF(M20="","",M20 )</f>
        <v>Наименование тарифа</v>
      </c>
      <c r="AA20" s="182"/>
      <c r="AB20" s="182"/>
      <c r="AC20" s="182"/>
      <c r="AI20" s="173"/>
      <c r="AJ20" s="173"/>
    </row>
    <row r="21" spans="1:36" ht="22.5">
      <c r="A21" s="701"/>
      <c r="B21" s="701">
        <v>1</v>
      </c>
      <c r="E21" s="284"/>
      <c r="F21" s="284"/>
      <c r="G21" s="284"/>
      <c r="H21" s="284"/>
      <c r="I21" s="151"/>
      <c r="J21" s="505"/>
      <c r="K21" s="507"/>
      <c r="L21" s="402" t="str">
        <f>mergeValue(A21) &amp;"."&amp; mergeValue(B21)</f>
        <v>1.1</v>
      </c>
      <c r="M21" s="418" t="s">
        <v>15</v>
      </c>
      <c r="N21" s="451"/>
      <c r="O21" s="702"/>
      <c r="P21" s="702"/>
      <c r="Q21" s="702"/>
      <c r="R21" s="702"/>
      <c r="S21" s="702"/>
      <c r="T21" s="702"/>
      <c r="U21" s="702"/>
      <c r="V21" s="702"/>
      <c r="W21" s="446" t="s">
        <v>459</v>
      </c>
      <c r="Y21" s="182"/>
      <c r="Z21" s="182" t="str">
        <f t="shared" si="0"/>
        <v>Территория действия тарифа</v>
      </c>
      <c r="AA21" s="182"/>
      <c r="AB21" s="182"/>
      <c r="AC21" s="182"/>
      <c r="AI21" s="173"/>
      <c r="AJ21" s="173"/>
    </row>
    <row r="22" spans="1:36" ht="22.5">
      <c r="A22" s="701"/>
      <c r="B22" s="701"/>
      <c r="C22" s="701">
        <v>1</v>
      </c>
      <c r="E22" s="284"/>
      <c r="F22" s="284"/>
      <c r="G22" s="284"/>
      <c r="H22" s="284"/>
      <c r="I22" s="508"/>
      <c r="J22" s="505"/>
      <c r="K22" s="507"/>
      <c r="L22" s="402" t="str">
        <f>mergeValue(A22) &amp;"."&amp; mergeValue(B22)&amp;"."&amp; mergeValue(C22)</f>
        <v>1.1.1</v>
      </c>
      <c r="M22" s="419" t="s">
        <v>7</v>
      </c>
      <c r="N22" s="451"/>
      <c r="O22" s="702"/>
      <c r="P22" s="702"/>
      <c r="Q22" s="702"/>
      <c r="R22" s="702"/>
      <c r="S22" s="702"/>
      <c r="T22" s="702"/>
      <c r="U22" s="702"/>
      <c r="V22" s="702"/>
      <c r="W22" s="446" t="s">
        <v>600</v>
      </c>
      <c r="Y22" s="182"/>
      <c r="Z22" s="182" t="str">
        <f t="shared" si="0"/>
        <v xml:space="preserve">Наименование системы теплоснабжения </v>
      </c>
      <c r="AA22" s="182"/>
      <c r="AB22" s="182"/>
      <c r="AC22" s="182"/>
      <c r="AI22" s="173"/>
      <c r="AJ22" s="173"/>
    </row>
    <row r="23" spans="1:36" ht="22.5">
      <c r="A23" s="701"/>
      <c r="B23" s="701"/>
      <c r="C23" s="701"/>
      <c r="D23" s="701">
        <v>1</v>
      </c>
      <c r="E23" s="284"/>
      <c r="F23" s="284"/>
      <c r="G23" s="284"/>
      <c r="H23" s="284"/>
      <c r="I23" s="508"/>
      <c r="J23" s="505"/>
      <c r="K23" s="507"/>
      <c r="L23" s="402" t="str">
        <f>mergeValue(A23) &amp;"."&amp; mergeValue(B23)&amp;"."&amp; mergeValue(C23)&amp;"."&amp; mergeValue(D23)</f>
        <v>1.1.1.1</v>
      </c>
      <c r="M23" s="420" t="s">
        <v>21</v>
      </c>
      <c r="N23" s="451"/>
      <c r="O23" s="702"/>
      <c r="P23" s="702"/>
      <c r="Q23" s="702"/>
      <c r="R23" s="702"/>
      <c r="S23" s="702"/>
      <c r="T23" s="702"/>
      <c r="U23" s="702"/>
      <c r="V23" s="702"/>
      <c r="W23" s="446" t="s">
        <v>601</v>
      </c>
      <c r="Y23" s="182"/>
      <c r="Z23" s="182" t="str">
        <f t="shared" si="0"/>
        <v xml:space="preserve">Источник тепловой энергии  </v>
      </c>
      <c r="AA23" s="182"/>
      <c r="AB23" s="182"/>
      <c r="AC23" s="182"/>
      <c r="AI23" s="173"/>
      <c r="AJ23" s="173"/>
    </row>
    <row r="24" spans="1:36" ht="78.75">
      <c r="A24" s="701"/>
      <c r="B24" s="701"/>
      <c r="C24" s="701"/>
      <c r="D24" s="701"/>
      <c r="E24" s="701">
        <v>1</v>
      </c>
      <c r="F24" s="284"/>
      <c r="G24" s="284"/>
      <c r="H24" s="173">
        <v>1</v>
      </c>
      <c r="I24" s="701">
        <v>1</v>
      </c>
      <c r="J24" s="284"/>
      <c r="K24" s="511"/>
      <c r="L24" s="402" t="str">
        <f>mergeValue(A24) &amp;"."&amp; mergeValue(B24)&amp;"."&amp; mergeValue(C24)&amp;"."&amp; mergeValue(D24)&amp;"."&amp; mergeValue(E24)</f>
        <v>1.1.1.1.1</v>
      </c>
      <c r="M24" s="422" t="s">
        <v>8</v>
      </c>
      <c r="N24" s="451"/>
      <c r="O24" s="703"/>
      <c r="P24" s="703"/>
      <c r="Q24" s="703"/>
      <c r="R24" s="703"/>
      <c r="S24" s="703"/>
      <c r="T24" s="703"/>
      <c r="U24" s="703"/>
      <c r="V24" s="703"/>
      <c r="W24" s="446" t="s">
        <v>719</v>
      </c>
      <c r="Y24" s="182"/>
      <c r="Z24" s="182" t="str">
        <f t="shared" si="0"/>
        <v>Схема подключения теплопотребляющей установки к коллектору источника тепловой энергии</v>
      </c>
      <c r="AA24" s="182"/>
      <c r="AB24" s="182"/>
      <c r="AC24" s="182"/>
      <c r="AI24" s="173"/>
      <c r="AJ24" s="173"/>
    </row>
    <row r="25" spans="1:36" ht="33.75">
      <c r="A25" s="701"/>
      <c r="B25" s="701"/>
      <c r="C25" s="701"/>
      <c r="D25" s="701"/>
      <c r="E25" s="701"/>
      <c r="F25" s="701">
        <v>1</v>
      </c>
      <c r="G25" s="173"/>
      <c r="H25" s="173"/>
      <c r="I25" s="701"/>
      <c r="J25" s="701">
        <v>1</v>
      </c>
      <c r="K25" s="512"/>
      <c r="L25" s="402" t="str">
        <f>mergeValue(A25) &amp;"."&amp; mergeValue(B25)&amp;"."&amp; mergeValue(C25)&amp;"."&amp; mergeValue(D25)&amp;"."&amp; mergeValue(E25)&amp;"."&amp; mergeValue(F25)</f>
        <v>1.1.1.1.1.1</v>
      </c>
      <c r="M25" s="423" t="s">
        <v>9</v>
      </c>
      <c r="N25" s="451"/>
      <c r="O25" s="703"/>
      <c r="P25" s="703"/>
      <c r="Q25" s="703"/>
      <c r="R25" s="703"/>
      <c r="S25" s="703"/>
      <c r="T25" s="703"/>
      <c r="U25" s="703"/>
      <c r="V25" s="703"/>
      <c r="W25" s="446" t="s">
        <v>720</v>
      </c>
      <c r="Y25" s="182"/>
      <c r="Z25" s="182" t="str">
        <f t="shared" si="0"/>
        <v>Группа потребителей</v>
      </c>
      <c r="AA25" s="182"/>
      <c r="AB25" s="182"/>
      <c r="AC25" s="182"/>
      <c r="AI25" s="173"/>
      <c r="AJ25" s="173"/>
    </row>
    <row r="26" spans="1:36" ht="122.1" customHeight="1">
      <c r="A26" s="701"/>
      <c r="B26" s="701"/>
      <c r="C26" s="701"/>
      <c r="D26" s="701"/>
      <c r="E26" s="701"/>
      <c r="F26" s="701"/>
      <c r="G26" s="173">
        <v>1</v>
      </c>
      <c r="H26" s="173"/>
      <c r="I26" s="701"/>
      <c r="J26" s="701"/>
      <c r="K26" s="512">
        <v>1</v>
      </c>
      <c r="L26" s="402" t="str">
        <f>mergeValue(A26) &amp;"."&amp; mergeValue(B26)&amp;"."&amp; mergeValue(C26)&amp;"."&amp; mergeValue(D26)&amp;"."&amp; mergeValue(E26)&amp;"."&amp; mergeValue(F26)&amp;"."&amp; mergeValue(G26)</f>
        <v>1.1.1.1.1.1.1</v>
      </c>
      <c r="M26" s="528"/>
      <c r="N26" s="451"/>
      <c r="O26" s="428"/>
      <c r="P26" s="428"/>
      <c r="Q26" s="539"/>
      <c r="R26" s="696"/>
      <c r="S26" s="697" t="s">
        <v>83</v>
      </c>
      <c r="T26" s="696"/>
      <c r="U26" s="697" t="s">
        <v>84</v>
      </c>
      <c r="V26" s="428"/>
      <c r="W26" s="671" t="s">
        <v>721</v>
      </c>
      <c r="X26" s="173" t="str">
        <f>strCheckDate(O27:V27)</f>
        <v/>
      </c>
      <c r="Y26" s="182"/>
      <c r="Z26" s="182" t="str">
        <f t="shared" si="0"/>
        <v/>
      </c>
      <c r="AA26" s="182"/>
      <c r="AB26" s="182"/>
      <c r="AC26" s="182"/>
      <c r="AI26" s="173"/>
      <c r="AJ26" s="173"/>
    </row>
    <row r="27" spans="1:36" ht="11.25" hidden="1">
      <c r="A27" s="701"/>
      <c r="B27" s="701"/>
      <c r="C27" s="701"/>
      <c r="D27" s="701"/>
      <c r="E27" s="701"/>
      <c r="F27" s="701"/>
      <c r="G27" s="173"/>
      <c r="H27" s="173"/>
      <c r="I27" s="701"/>
      <c r="J27" s="701"/>
      <c r="K27" s="512"/>
      <c r="L27" s="244"/>
      <c r="M27" s="451"/>
      <c r="N27" s="451"/>
      <c r="O27" s="428"/>
      <c r="P27" s="428"/>
      <c r="Q27" s="438" t="str">
        <f>R26 &amp; "-" &amp; T26</f>
        <v>-</v>
      </c>
      <c r="R27" s="696"/>
      <c r="S27" s="697"/>
      <c r="T27" s="696"/>
      <c r="U27" s="697"/>
      <c r="V27" s="428"/>
      <c r="W27" s="672"/>
      <c r="Y27" s="182"/>
      <c r="Z27" s="182" t="str">
        <f t="shared" si="0"/>
        <v/>
      </c>
      <c r="AA27" s="182"/>
      <c r="AB27" s="182"/>
      <c r="AC27" s="182"/>
      <c r="AI27" s="173"/>
      <c r="AJ27" s="173"/>
    </row>
    <row r="28" spans="1:36" ht="15" customHeight="1">
      <c r="A28" s="701"/>
      <c r="B28" s="701"/>
      <c r="C28" s="701"/>
      <c r="D28" s="701"/>
      <c r="E28" s="701"/>
      <c r="F28" s="701"/>
      <c r="G28" s="284"/>
      <c r="H28" s="173"/>
      <c r="I28" s="701"/>
      <c r="J28" s="701"/>
      <c r="K28" s="511"/>
      <c r="L28" s="416"/>
      <c r="M28" s="425" t="s">
        <v>24</v>
      </c>
      <c r="N28" s="141"/>
      <c r="O28" s="141"/>
      <c r="P28" s="141"/>
      <c r="Q28" s="141"/>
      <c r="R28" s="141"/>
      <c r="S28" s="141"/>
      <c r="T28" s="141"/>
      <c r="U28" s="141"/>
      <c r="V28" s="426"/>
      <c r="W28" s="673"/>
      <c r="Y28" s="182"/>
      <c r="Z28" s="182" t="str">
        <f t="shared" si="0"/>
        <v>Добавить вид теплоносителя (параметры теплоносителя)</v>
      </c>
      <c r="AA28" s="182"/>
      <c r="AB28" s="182"/>
      <c r="AC28" s="182"/>
      <c r="AI28" s="173"/>
      <c r="AJ28" s="173"/>
    </row>
    <row r="29" spans="1:36" ht="15" customHeight="1">
      <c r="A29" s="701"/>
      <c r="B29" s="701"/>
      <c r="C29" s="701"/>
      <c r="D29" s="701"/>
      <c r="E29" s="701"/>
      <c r="F29" s="284"/>
      <c r="G29" s="284"/>
      <c r="H29" s="173"/>
      <c r="I29" s="701"/>
      <c r="J29" s="284"/>
      <c r="K29" s="511"/>
      <c r="L29" s="416"/>
      <c r="M29" s="424" t="s">
        <v>10</v>
      </c>
      <c r="N29" s="141"/>
      <c r="O29" s="141"/>
      <c r="P29" s="141"/>
      <c r="Q29" s="141"/>
      <c r="R29" s="141"/>
      <c r="S29" s="141"/>
      <c r="T29" s="141"/>
      <c r="U29" s="429"/>
      <c r="V29" s="141"/>
      <c r="W29" s="468"/>
      <c r="Y29" s="182"/>
      <c r="Z29" s="182" t="str">
        <f t="shared" si="0"/>
        <v>Добавить группу потребителей</v>
      </c>
      <c r="AA29" s="182"/>
      <c r="AB29" s="182"/>
      <c r="AC29" s="182"/>
      <c r="AI29" s="173"/>
      <c r="AJ29" s="173"/>
    </row>
    <row r="30" spans="1:36" ht="15" customHeight="1">
      <c r="A30" s="701"/>
      <c r="B30" s="701"/>
      <c r="C30" s="701"/>
      <c r="D30" s="701"/>
      <c r="E30" s="510"/>
      <c r="F30" s="284"/>
      <c r="G30" s="284"/>
      <c r="H30" s="284"/>
      <c r="I30" s="506"/>
      <c r="J30" s="73"/>
      <c r="K30" s="509"/>
      <c r="L30" s="416"/>
      <c r="M30" s="421" t="s">
        <v>11</v>
      </c>
      <c r="N30" s="141"/>
      <c r="O30" s="141"/>
      <c r="P30" s="141"/>
      <c r="Q30" s="141"/>
      <c r="R30" s="141"/>
      <c r="S30" s="141"/>
      <c r="T30" s="141"/>
      <c r="U30" s="429"/>
      <c r="V30" s="141"/>
      <c r="W30" s="468"/>
      <c r="Y30" s="182"/>
      <c r="Z30" s="182" t="str">
        <f t="shared" si="0"/>
        <v>Добавить схему подключения</v>
      </c>
      <c r="AA30" s="182"/>
      <c r="AB30" s="182"/>
      <c r="AC30" s="182"/>
      <c r="AI30" s="173"/>
      <c r="AJ30" s="173"/>
    </row>
    <row r="31" spans="1:36" ht="15" customHeight="1">
      <c r="A31" s="701"/>
      <c r="B31" s="701"/>
      <c r="C31" s="701"/>
      <c r="D31" s="510"/>
      <c r="E31" s="510"/>
      <c r="F31" s="284"/>
      <c r="G31" s="284"/>
      <c r="H31" s="284"/>
      <c r="I31" s="506"/>
      <c r="J31" s="73"/>
      <c r="K31" s="509"/>
      <c r="L31" s="416"/>
      <c r="M31" s="130" t="s">
        <v>16</v>
      </c>
      <c r="N31" s="141"/>
      <c r="O31" s="141"/>
      <c r="P31" s="141"/>
      <c r="Q31" s="141"/>
      <c r="R31" s="141"/>
      <c r="S31" s="141"/>
      <c r="T31" s="141"/>
      <c r="U31" s="429"/>
      <c r="V31" s="141"/>
      <c r="W31" s="468"/>
      <c r="Y31" s="182"/>
      <c r="Z31" s="182" t="str">
        <f t="shared" si="0"/>
        <v>Добавить источник тепловой энергии</v>
      </c>
      <c r="AA31" s="182"/>
      <c r="AB31" s="182"/>
      <c r="AC31" s="182"/>
      <c r="AI31" s="173"/>
      <c r="AJ31" s="173"/>
    </row>
    <row r="32" spans="1:36" ht="15" customHeight="1">
      <c r="A32" s="701"/>
      <c r="B32" s="701"/>
      <c r="C32" s="510"/>
      <c r="D32" s="510"/>
      <c r="E32" s="510"/>
      <c r="F32" s="510"/>
      <c r="G32" s="515"/>
      <c r="H32" s="506"/>
      <c r="I32" s="513"/>
      <c r="J32" s="73"/>
      <c r="K32" s="514"/>
      <c r="L32" s="416"/>
      <c r="M32" s="129" t="s">
        <v>17</v>
      </c>
      <c r="N32" s="141"/>
      <c r="O32" s="141"/>
      <c r="P32" s="141"/>
      <c r="Q32" s="141"/>
      <c r="R32" s="141"/>
      <c r="S32" s="141"/>
      <c r="T32" s="141"/>
      <c r="U32" s="429"/>
      <c r="V32" s="141"/>
      <c r="W32" s="468"/>
      <c r="Y32" s="182"/>
      <c r="Z32" s="182" t="str">
        <f t="shared" si="0"/>
        <v>Добавить наименование системы теплоснабжения</v>
      </c>
      <c r="AA32" s="182"/>
      <c r="AB32" s="182"/>
      <c r="AC32" s="182"/>
      <c r="AI32" s="173"/>
      <c r="AJ32" s="173"/>
    </row>
    <row r="33" spans="1:36" ht="15" customHeight="1">
      <c r="A33" s="701"/>
      <c r="B33" s="510"/>
      <c r="C33" s="510"/>
      <c r="D33" s="510"/>
      <c r="E33" s="510"/>
      <c r="F33" s="510"/>
      <c r="G33" s="515"/>
      <c r="H33" s="506"/>
      <c r="I33" s="506"/>
      <c r="J33" s="73"/>
      <c r="K33" s="509"/>
      <c r="L33" s="416"/>
      <c r="M33" s="135" t="s">
        <v>18</v>
      </c>
      <c r="N33" s="141"/>
      <c r="O33" s="141"/>
      <c r="P33" s="141"/>
      <c r="Q33" s="141"/>
      <c r="R33" s="141"/>
      <c r="S33" s="141"/>
      <c r="T33" s="141"/>
      <c r="U33" s="429"/>
      <c r="V33" s="141"/>
      <c r="W33" s="468"/>
      <c r="Y33" s="182"/>
      <c r="Z33" s="182" t="str">
        <f t="shared" si="0"/>
        <v>Добавить территорию действия тарифа</v>
      </c>
      <c r="AA33" s="182"/>
      <c r="AB33" s="182"/>
      <c r="AC33" s="182"/>
      <c r="AI33" s="173"/>
      <c r="AJ33" s="173"/>
    </row>
    <row r="34" spans="1:36" customFormat="1" ht="15" customHeight="1">
      <c r="L34" s="391"/>
      <c r="M34" s="144" t="s">
        <v>308</v>
      </c>
      <c r="N34" s="141"/>
      <c r="O34" s="141"/>
      <c r="P34" s="141"/>
      <c r="Q34" s="141"/>
      <c r="R34" s="141"/>
      <c r="S34" s="141"/>
      <c r="T34" s="141"/>
      <c r="U34" s="429"/>
      <c r="V34" s="141"/>
      <c r="W34" s="468"/>
      <c r="X34" s="175"/>
      <c r="Y34" s="175"/>
      <c r="Z34" s="175"/>
      <c r="AA34" s="175"/>
      <c r="AB34" s="175"/>
      <c r="AC34" s="175"/>
      <c r="AD34" s="175"/>
      <c r="AE34" s="175"/>
      <c r="AF34" s="175"/>
      <c r="AG34" s="175"/>
      <c r="AH34" s="175"/>
    </row>
    <row r="35" spans="1:36" ht="11.25">
      <c r="A35" s="31"/>
      <c r="B35" s="31"/>
      <c r="C35" s="31"/>
      <c r="D35" s="31"/>
      <c r="E35" s="31"/>
      <c r="F35" s="31"/>
      <c r="G35" s="31"/>
      <c r="H35" s="31"/>
      <c r="I35" s="31"/>
      <c r="J35" s="31"/>
      <c r="K35" s="31"/>
      <c r="X35" s="31"/>
      <c r="Y35" s="31"/>
      <c r="Z35" s="31"/>
      <c r="AA35" s="31"/>
      <c r="AB35" s="31"/>
      <c r="AC35" s="31"/>
      <c r="AD35" s="31"/>
      <c r="AE35" s="31"/>
      <c r="AF35" s="31"/>
      <c r="AG35" s="31"/>
      <c r="AH35" s="31"/>
    </row>
    <row r="36" spans="1:36" ht="105.75" customHeight="1">
      <c r="L36" s="1">
        <v>1</v>
      </c>
      <c r="M36" s="665" t="s">
        <v>722</v>
      </c>
      <c r="N36" s="665"/>
      <c r="O36" s="665"/>
      <c r="P36" s="665"/>
      <c r="Q36" s="665"/>
      <c r="R36" s="665"/>
      <c r="S36" s="665"/>
      <c r="T36" s="665"/>
      <c r="U36" s="665"/>
      <c r="V36" s="665"/>
      <c r="W36" s="665"/>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183</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69"/>
      <c r="B13" s="669"/>
      <c r="C13" s="669"/>
      <c r="D13" s="277">
        <v>1</v>
      </c>
      <c r="F13" s="165" t="str">
        <f>"4."&amp;mergeValue(A13) &amp;"."&amp;mergeValue(B13)&amp;"."&amp;mergeValue(C13)&amp;"."&amp;mergeValue(D13)</f>
        <v>4.1.1.1.1</v>
      </c>
      <c r="G13" s="340" t="s">
        <v>477</v>
      </c>
      <c r="H13" s="259"/>
      <c r="I13" s="670" t="s">
        <v>569</v>
      </c>
      <c r="J13" s="272"/>
      <c r="K13" s="183"/>
      <c r="L13" s="183"/>
      <c r="M13" s="183"/>
      <c r="N13" s="183"/>
      <c r="O13" s="183"/>
      <c r="P13" s="183"/>
      <c r="Q13" s="183"/>
      <c r="R13" s="183"/>
      <c r="S13" s="183"/>
      <c r="T13" s="183"/>
    </row>
    <row r="14" spans="1:20" s="138" customFormat="1" ht="18.75">
      <c r="A14" s="669"/>
      <c r="B14" s="669"/>
      <c r="C14" s="669"/>
      <c r="D14" s="277"/>
      <c r="F14" s="273"/>
      <c r="G14" s="130" t="s">
        <v>4</v>
      </c>
      <c r="H14" s="278"/>
      <c r="I14" s="670"/>
      <c r="J14" s="272"/>
      <c r="K14" s="183"/>
      <c r="L14" s="183"/>
      <c r="M14" s="183"/>
      <c r="N14" s="183"/>
      <c r="O14" s="183"/>
      <c r="P14" s="183"/>
      <c r="Q14" s="183"/>
      <c r="R14" s="183"/>
      <c r="S14" s="183"/>
      <c r="T14" s="183"/>
    </row>
    <row r="15" spans="1:20" s="138" customFormat="1" ht="18.75">
      <c r="A15" s="669"/>
      <c r="B15" s="669"/>
      <c r="C15" s="277"/>
      <c r="D15" s="277"/>
      <c r="F15" s="341"/>
      <c r="G15" s="168" t="s">
        <v>401</v>
      </c>
      <c r="H15" s="342"/>
      <c r="I15" s="343"/>
      <c r="J15" s="272"/>
      <c r="K15" s="183"/>
      <c r="L15" s="183"/>
      <c r="M15" s="183"/>
      <c r="N15" s="183"/>
      <c r="O15" s="183"/>
      <c r="P15" s="183"/>
      <c r="Q15" s="183"/>
      <c r="R15" s="183"/>
      <c r="S15" s="183"/>
      <c r="T15" s="183"/>
    </row>
    <row r="16" spans="1:20" s="138" customFormat="1" ht="18.75">
      <c r="A16" s="669"/>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5" t="s">
        <v>571</v>
      </c>
      <c r="H19" s="665"/>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63" hidden="1" customWidth="1"/>
    <col min="7" max="8" width="9.140625" style="40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3.7109375" style="31" customWidth="1"/>
    <col min="16" max="17" width="1.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33" width="10.5703125" style="173"/>
    <col min="34" max="256" width="10.5703125" style="31"/>
    <col min="257" max="264" width="0" style="31" hidden="1" customWidth="1"/>
    <col min="265" max="267" width="3.7109375" style="31" customWidth="1"/>
    <col min="268" max="268" width="12.7109375" style="31" customWidth="1"/>
    <col min="269" max="269" width="51.140625" style="31" customWidth="1"/>
    <col min="270" max="270" width="0" style="31" hidden="1" customWidth="1"/>
    <col min="271" max="271" width="18.7109375" style="31" customWidth="1"/>
    <col min="272"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512" width="10.5703125" style="31"/>
    <col min="513" max="520" width="0" style="31" hidden="1" customWidth="1"/>
    <col min="521" max="523" width="3.7109375" style="31" customWidth="1"/>
    <col min="524" max="524" width="12.7109375" style="31" customWidth="1"/>
    <col min="525" max="525" width="51.140625" style="31" customWidth="1"/>
    <col min="526" max="526" width="0" style="31" hidden="1" customWidth="1"/>
    <col min="527" max="527" width="18.7109375" style="31" customWidth="1"/>
    <col min="528"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768" width="10.5703125" style="31"/>
    <col min="769" max="776" width="0" style="31" hidden="1" customWidth="1"/>
    <col min="777" max="779" width="3.7109375" style="31" customWidth="1"/>
    <col min="780" max="780" width="12.7109375" style="31" customWidth="1"/>
    <col min="781" max="781" width="51.140625" style="31" customWidth="1"/>
    <col min="782" max="782" width="0" style="31" hidden="1" customWidth="1"/>
    <col min="783" max="783" width="18.7109375" style="31" customWidth="1"/>
    <col min="784"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1024" width="10.5703125" style="31"/>
    <col min="1025" max="1032" width="0" style="31" hidden="1" customWidth="1"/>
    <col min="1033" max="1035" width="3.7109375" style="31" customWidth="1"/>
    <col min="1036" max="1036" width="12.7109375" style="31" customWidth="1"/>
    <col min="1037" max="1037" width="51.140625" style="31" customWidth="1"/>
    <col min="1038" max="1038" width="0" style="31" hidden="1" customWidth="1"/>
    <col min="1039" max="1039" width="18.7109375" style="31" customWidth="1"/>
    <col min="1040"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280" width="10.5703125" style="31"/>
    <col min="1281" max="1288" width="0" style="31" hidden="1" customWidth="1"/>
    <col min="1289" max="1291" width="3.7109375" style="31" customWidth="1"/>
    <col min="1292" max="1292" width="12.7109375" style="31" customWidth="1"/>
    <col min="1293" max="1293" width="51.140625" style="31" customWidth="1"/>
    <col min="1294" max="1294" width="0" style="31" hidden="1" customWidth="1"/>
    <col min="1295" max="1295" width="18.7109375" style="31" customWidth="1"/>
    <col min="1296"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536" width="10.5703125" style="31"/>
    <col min="1537" max="1544" width="0" style="31" hidden="1" customWidth="1"/>
    <col min="1545" max="1547" width="3.7109375" style="31" customWidth="1"/>
    <col min="1548" max="1548" width="12.7109375" style="31" customWidth="1"/>
    <col min="1549" max="1549" width="51.140625" style="31" customWidth="1"/>
    <col min="1550" max="1550" width="0" style="31" hidden="1" customWidth="1"/>
    <col min="1551" max="1551" width="18.7109375" style="31" customWidth="1"/>
    <col min="1552"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792" width="10.5703125" style="31"/>
    <col min="1793" max="1800" width="0" style="31" hidden="1" customWidth="1"/>
    <col min="1801" max="1803" width="3.7109375" style="31" customWidth="1"/>
    <col min="1804" max="1804" width="12.7109375" style="31" customWidth="1"/>
    <col min="1805" max="1805" width="51.140625" style="31" customWidth="1"/>
    <col min="1806" max="1806" width="0" style="31" hidden="1" customWidth="1"/>
    <col min="1807" max="1807" width="18.7109375" style="31" customWidth="1"/>
    <col min="1808"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2048" width="10.5703125" style="31"/>
    <col min="2049" max="2056" width="0" style="31" hidden="1" customWidth="1"/>
    <col min="2057" max="2059" width="3.7109375" style="31" customWidth="1"/>
    <col min="2060" max="2060" width="12.7109375" style="31" customWidth="1"/>
    <col min="2061" max="2061" width="51.140625" style="31" customWidth="1"/>
    <col min="2062" max="2062" width="0" style="31" hidden="1" customWidth="1"/>
    <col min="2063" max="2063" width="18.7109375" style="31" customWidth="1"/>
    <col min="2064"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304" width="10.5703125" style="31"/>
    <col min="2305" max="2312" width="0" style="31" hidden="1" customWidth="1"/>
    <col min="2313" max="2315" width="3.7109375" style="31" customWidth="1"/>
    <col min="2316" max="2316" width="12.7109375" style="31" customWidth="1"/>
    <col min="2317" max="2317" width="51.140625" style="31" customWidth="1"/>
    <col min="2318" max="2318" width="0" style="31" hidden="1" customWidth="1"/>
    <col min="2319" max="2319" width="18.7109375" style="31" customWidth="1"/>
    <col min="2320"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560" width="10.5703125" style="31"/>
    <col min="2561" max="2568" width="0" style="31" hidden="1" customWidth="1"/>
    <col min="2569" max="2571" width="3.7109375" style="31" customWidth="1"/>
    <col min="2572" max="2572" width="12.7109375" style="31" customWidth="1"/>
    <col min="2573" max="2573" width="51.140625" style="31" customWidth="1"/>
    <col min="2574" max="2574" width="0" style="31" hidden="1" customWidth="1"/>
    <col min="2575" max="2575" width="18.7109375" style="31" customWidth="1"/>
    <col min="2576"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816" width="10.5703125" style="31"/>
    <col min="2817" max="2824" width="0" style="31" hidden="1" customWidth="1"/>
    <col min="2825" max="2827" width="3.7109375" style="31" customWidth="1"/>
    <col min="2828" max="2828" width="12.7109375" style="31" customWidth="1"/>
    <col min="2829" max="2829" width="51.140625" style="31" customWidth="1"/>
    <col min="2830" max="2830" width="0" style="31" hidden="1" customWidth="1"/>
    <col min="2831" max="2831" width="18.7109375" style="31" customWidth="1"/>
    <col min="2832"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3072" width="10.5703125" style="31"/>
    <col min="3073" max="3080" width="0" style="31" hidden="1" customWidth="1"/>
    <col min="3081" max="3083" width="3.7109375" style="31" customWidth="1"/>
    <col min="3084" max="3084" width="12.7109375" style="31" customWidth="1"/>
    <col min="3085" max="3085" width="51.140625" style="31" customWidth="1"/>
    <col min="3086" max="3086" width="0" style="31" hidden="1" customWidth="1"/>
    <col min="3087" max="3087" width="18.7109375" style="31" customWidth="1"/>
    <col min="3088"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328" width="10.5703125" style="31"/>
    <col min="3329" max="3336" width="0" style="31" hidden="1" customWidth="1"/>
    <col min="3337" max="3339" width="3.7109375" style="31" customWidth="1"/>
    <col min="3340" max="3340" width="12.7109375" style="31" customWidth="1"/>
    <col min="3341" max="3341" width="51.140625" style="31" customWidth="1"/>
    <col min="3342" max="3342" width="0" style="31" hidden="1" customWidth="1"/>
    <col min="3343" max="3343" width="18.7109375" style="31" customWidth="1"/>
    <col min="3344"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584" width="10.5703125" style="31"/>
    <col min="3585" max="3592" width="0" style="31" hidden="1" customWidth="1"/>
    <col min="3593" max="3595" width="3.7109375" style="31" customWidth="1"/>
    <col min="3596" max="3596" width="12.7109375" style="31" customWidth="1"/>
    <col min="3597" max="3597" width="51.140625" style="31" customWidth="1"/>
    <col min="3598" max="3598" width="0" style="31" hidden="1" customWidth="1"/>
    <col min="3599" max="3599" width="18.7109375" style="31" customWidth="1"/>
    <col min="3600"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840" width="10.5703125" style="31"/>
    <col min="3841" max="3848" width="0" style="31" hidden="1" customWidth="1"/>
    <col min="3849" max="3851" width="3.7109375" style="31" customWidth="1"/>
    <col min="3852" max="3852" width="12.7109375" style="31" customWidth="1"/>
    <col min="3853" max="3853" width="51.140625" style="31" customWidth="1"/>
    <col min="3854" max="3854" width="0" style="31" hidden="1" customWidth="1"/>
    <col min="3855" max="3855" width="18.7109375" style="31" customWidth="1"/>
    <col min="3856"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4096" width="10.5703125" style="31"/>
    <col min="4097" max="4104" width="0" style="31" hidden="1" customWidth="1"/>
    <col min="4105" max="4107" width="3.7109375" style="31" customWidth="1"/>
    <col min="4108" max="4108" width="12.7109375" style="31" customWidth="1"/>
    <col min="4109" max="4109" width="51.140625" style="31" customWidth="1"/>
    <col min="4110" max="4110" width="0" style="31" hidden="1" customWidth="1"/>
    <col min="4111" max="4111" width="18.7109375" style="31" customWidth="1"/>
    <col min="4112"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352" width="10.5703125" style="31"/>
    <col min="4353" max="4360" width="0" style="31" hidden="1" customWidth="1"/>
    <col min="4361" max="4363" width="3.7109375" style="31" customWidth="1"/>
    <col min="4364" max="4364" width="12.7109375" style="31" customWidth="1"/>
    <col min="4365" max="4365" width="51.140625" style="31" customWidth="1"/>
    <col min="4366" max="4366" width="0" style="31" hidden="1" customWidth="1"/>
    <col min="4367" max="4367" width="18.7109375" style="31" customWidth="1"/>
    <col min="4368"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608" width="10.5703125" style="31"/>
    <col min="4609" max="4616" width="0" style="31" hidden="1" customWidth="1"/>
    <col min="4617" max="4619" width="3.7109375" style="31" customWidth="1"/>
    <col min="4620" max="4620" width="12.7109375" style="31" customWidth="1"/>
    <col min="4621" max="4621" width="51.140625" style="31" customWidth="1"/>
    <col min="4622" max="4622" width="0" style="31" hidden="1" customWidth="1"/>
    <col min="4623" max="4623" width="18.7109375" style="31" customWidth="1"/>
    <col min="4624"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864" width="10.5703125" style="31"/>
    <col min="4865" max="4872" width="0" style="31" hidden="1" customWidth="1"/>
    <col min="4873" max="4875" width="3.7109375" style="31" customWidth="1"/>
    <col min="4876" max="4876" width="12.7109375" style="31" customWidth="1"/>
    <col min="4877" max="4877" width="51.140625" style="31" customWidth="1"/>
    <col min="4878" max="4878" width="0" style="31" hidden="1" customWidth="1"/>
    <col min="4879" max="4879" width="18.7109375" style="31" customWidth="1"/>
    <col min="4880"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5120" width="10.5703125" style="31"/>
    <col min="5121" max="5128" width="0" style="31" hidden="1" customWidth="1"/>
    <col min="5129" max="5131" width="3.7109375" style="31" customWidth="1"/>
    <col min="5132" max="5132" width="12.7109375" style="31" customWidth="1"/>
    <col min="5133" max="5133" width="51.140625" style="31" customWidth="1"/>
    <col min="5134" max="5134" width="0" style="31" hidden="1" customWidth="1"/>
    <col min="5135" max="5135" width="18.7109375" style="31" customWidth="1"/>
    <col min="5136"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376" width="10.5703125" style="31"/>
    <col min="5377" max="5384" width="0" style="31" hidden="1" customWidth="1"/>
    <col min="5385" max="5387" width="3.7109375" style="31" customWidth="1"/>
    <col min="5388" max="5388" width="12.7109375" style="31" customWidth="1"/>
    <col min="5389" max="5389" width="51.140625" style="31" customWidth="1"/>
    <col min="5390" max="5390" width="0" style="31" hidden="1" customWidth="1"/>
    <col min="5391" max="5391" width="18.7109375" style="31" customWidth="1"/>
    <col min="5392"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632" width="10.5703125" style="31"/>
    <col min="5633" max="5640" width="0" style="31" hidden="1" customWidth="1"/>
    <col min="5641" max="5643" width="3.7109375" style="31" customWidth="1"/>
    <col min="5644" max="5644" width="12.7109375" style="31" customWidth="1"/>
    <col min="5645" max="5645" width="51.140625" style="31" customWidth="1"/>
    <col min="5646" max="5646" width="0" style="31" hidden="1" customWidth="1"/>
    <col min="5647" max="5647" width="18.7109375" style="31" customWidth="1"/>
    <col min="5648"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888" width="10.5703125" style="31"/>
    <col min="5889" max="5896" width="0" style="31" hidden="1" customWidth="1"/>
    <col min="5897" max="5899" width="3.7109375" style="31" customWidth="1"/>
    <col min="5900" max="5900" width="12.7109375" style="31" customWidth="1"/>
    <col min="5901" max="5901" width="51.140625" style="31" customWidth="1"/>
    <col min="5902" max="5902" width="0" style="31" hidden="1" customWidth="1"/>
    <col min="5903" max="5903" width="18.7109375" style="31" customWidth="1"/>
    <col min="5904"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6144" width="10.5703125" style="31"/>
    <col min="6145" max="6152" width="0" style="31" hidden="1" customWidth="1"/>
    <col min="6153" max="6155" width="3.7109375" style="31" customWidth="1"/>
    <col min="6156" max="6156" width="12.7109375" style="31" customWidth="1"/>
    <col min="6157" max="6157" width="51.140625" style="31" customWidth="1"/>
    <col min="6158" max="6158" width="0" style="31" hidden="1" customWidth="1"/>
    <col min="6159" max="6159" width="18.7109375" style="31" customWidth="1"/>
    <col min="6160"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400" width="10.5703125" style="31"/>
    <col min="6401" max="6408" width="0" style="31" hidden="1" customWidth="1"/>
    <col min="6409" max="6411" width="3.7109375" style="31" customWidth="1"/>
    <col min="6412" max="6412" width="12.7109375" style="31" customWidth="1"/>
    <col min="6413" max="6413" width="51.140625" style="31" customWidth="1"/>
    <col min="6414" max="6414" width="0" style="31" hidden="1" customWidth="1"/>
    <col min="6415" max="6415" width="18.7109375" style="31" customWidth="1"/>
    <col min="6416"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656" width="10.5703125" style="31"/>
    <col min="6657" max="6664" width="0" style="31" hidden="1" customWidth="1"/>
    <col min="6665" max="6667" width="3.7109375" style="31" customWidth="1"/>
    <col min="6668" max="6668" width="12.7109375" style="31" customWidth="1"/>
    <col min="6669" max="6669" width="51.140625" style="31" customWidth="1"/>
    <col min="6670" max="6670" width="0" style="31" hidden="1" customWidth="1"/>
    <col min="6671" max="6671" width="18.7109375" style="31" customWidth="1"/>
    <col min="6672"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912" width="10.5703125" style="31"/>
    <col min="6913" max="6920" width="0" style="31" hidden="1" customWidth="1"/>
    <col min="6921" max="6923" width="3.7109375" style="31" customWidth="1"/>
    <col min="6924" max="6924" width="12.7109375" style="31" customWidth="1"/>
    <col min="6925" max="6925" width="51.140625" style="31" customWidth="1"/>
    <col min="6926" max="6926" width="0" style="31" hidden="1" customWidth="1"/>
    <col min="6927" max="6927" width="18.7109375" style="31" customWidth="1"/>
    <col min="6928"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7168" width="10.5703125" style="31"/>
    <col min="7169" max="7176" width="0" style="31" hidden="1" customWidth="1"/>
    <col min="7177" max="7179" width="3.7109375" style="31" customWidth="1"/>
    <col min="7180" max="7180" width="12.7109375" style="31" customWidth="1"/>
    <col min="7181" max="7181" width="51.140625" style="31" customWidth="1"/>
    <col min="7182" max="7182" width="0" style="31" hidden="1" customWidth="1"/>
    <col min="7183" max="7183" width="18.7109375" style="31" customWidth="1"/>
    <col min="7184"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424" width="10.5703125" style="31"/>
    <col min="7425" max="7432" width="0" style="31" hidden="1" customWidth="1"/>
    <col min="7433" max="7435" width="3.7109375" style="31" customWidth="1"/>
    <col min="7436" max="7436" width="12.7109375" style="31" customWidth="1"/>
    <col min="7437" max="7437" width="51.140625" style="31" customWidth="1"/>
    <col min="7438" max="7438" width="0" style="31" hidden="1" customWidth="1"/>
    <col min="7439" max="7439" width="18.7109375" style="31" customWidth="1"/>
    <col min="7440"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680" width="10.5703125" style="31"/>
    <col min="7681" max="7688" width="0" style="31" hidden="1" customWidth="1"/>
    <col min="7689" max="7691" width="3.7109375" style="31" customWidth="1"/>
    <col min="7692" max="7692" width="12.7109375" style="31" customWidth="1"/>
    <col min="7693" max="7693" width="51.140625" style="31" customWidth="1"/>
    <col min="7694" max="7694" width="0" style="31" hidden="1" customWidth="1"/>
    <col min="7695" max="7695" width="18.7109375" style="31" customWidth="1"/>
    <col min="7696"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936" width="10.5703125" style="31"/>
    <col min="7937" max="7944" width="0" style="31" hidden="1" customWidth="1"/>
    <col min="7945" max="7947" width="3.7109375" style="31" customWidth="1"/>
    <col min="7948" max="7948" width="12.7109375" style="31" customWidth="1"/>
    <col min="7949" max="7949" width="51.140625" style="31" customWidth="1"/>
    <col min="7950" max="7950" width="0" style="31" hidden="1" customWidth="1"/>
    <col min="7951" max="7951" width="18.7109375" style="31" customWidth="1"/>
    <col min="7952"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8192" width="10.5703125" style="31"/>
    <col min="8193" max="8200" width="0" style="31" hidden="1" customWidth="1"/>
    <col min="8201" max="8203" width="3.7109375" style="31" customWidth="1"/>
    <col min="8204" max="8204" width="12.7109375" style="31" customWidth="1"/>
    <col min="8205" max="8205" width="51.140625" style="31" customWidth="1"/>
    <col min="8206" max="8206" width="0" style="31" hidden="1" customWidth="1"/>
    <col min="8207" max="8207" width="18.7109375" style="31" customWidth="1"/>
    <col min="8208"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448" width="10.5703125" style="31"/>
    <col min="8449" max="8456" width="0" style="31" hidden="1" customWidth="1"/>
    <col min="8457" max="8459" width="3.7109375" style="31" customWidth="1"/>
    <col min="8460" max="8460" width="12.7109375" style="31" customWidth="1"/>
    <col min="8461" max="8461" width="51.140625" style="31" customWidth="1"/>
    <col min="8462" max="8462" width="0" style="31" hidden="1" customWidth="1"/>
    <col min="8463" max="8463" width="18.7109375" style="31" customWidth="1"/>
    <col min="8464"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704" width="10.5703125" style="31"/>
    <col min="8705" max="8712" width="0" style="31" hidden="1" customWidth="1"/>
    <col min="8713" max="8715" width="3.7109375" style="31" customWidth="1"/>
    <col min="8716" max="8716" width="12.7109375" style="31" customWidth="1"/>
    <col min="8717" max="8717" width="51.140625" style="31" customWidth="1"/>
    <col min="8718" max="8718" width="0" style="31" hidden="1" customWidth="1"/>
    <col min="8719" max="8719" width="18.7109375" style="31" customWidth="1"/>
    <col min="8720"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960" width="10.5703125" style="31"/>
    <col min="8961" max="8968" width="0" style="31" hidden="1" customWidth="1"/>
    <col min="8969" max="8971" width="3.7109375" style="31" customWidth="1"/>
    <col min="8972" max="8972" width="12.7109375" style="31" customWidth="1"/>
    <col min="8973" max="8973" width="51.140625" style="31" customWidth="1"/>
    <col min="8974" max="8974" width="0" style="31" hidden="1" customWidth="1"/>
    <col min="8975" max="8975" width="18.7109375" style="31" customWidth="1"/>
    <col min="8976"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9216" width="10.5703125" style="31"/>
    <col min="9217" max="9224" width="0" style="31" hidden="1" customWidth="1"/>
    <col min="9225" max="9227" width="3.7109375" style="31" customWidth="1"/>
    <col min="9228" max="9228" width="12.7109375" style="31" customWidth="1"/>
    <col min="9229" max="9229" width="51.140625" style="31" customWidth="1"/>
    <col min="9230" max="9230" width="0" style="31" hidden="1" customWidth="1"/>
    <col min="9231" max="9231" width="18.7109375" style="31" customWidth="1"/>
    <col min="9232"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472" width="10.5703125" style="31"/>
    <col min="9473" max="9480" width="0" style="31" hidden="1" customWidth="1"/>
    <col min="9481" max="9483" width="3.7109375" style="31" customWidth="1"/>
    <col min="9484" max="9484" width="12.7109375" style="31" customWidth="1"/>
    <col min="9485" max="9485" width="51.140625" style="31" customWidth="1"/>
    <col min="9486" max="9486" width="0" style="31" hidden="1" customWidth="1"/>
    <col min="9487" max="9487" width="18.7109375" style="31" customWidth="1"/>
    <col min="9488"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728" width="10.5703125" style="31"/>
    <col min="9729" max="9736" width="0" style="31" hidden="1" customWidth="1"/>
    <col min="9737" max="9739" width="3.7109375" style="31" customWidth="1"/>
    <col min="9740" max="9740" width="12.7109375" style="31" customWidth="1"/>
    <col min="9741" max="9741" width="51.140625" style="31" customWidth="1"/>
    <col min="9742" max="9742" width="0" style="31" hidden="1" customWidth="1"/>
    <col min="9743" max="9743" width="18.7109375" style="31" customWidth="1"/>
    <col min="9744"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984" width="10.5703125" style="31"/>
    <col min="9985" max="9992" width="0" style="31" hidden="1" customWidth="1"/>
    <col min="9993" max="9995" width="3.7109375" style="31" customWidth="1"/>
    <col min="9996" max="9996" width="12.7109375" style="31" customWidth="1"/>
    <col min="9997" max="9997" width="51.140625" style="31" customWidth="1"/>
    <col min="9998" max="9998" width="0" style="31" hidden="1" customWidth="1"/>
    <col min="9999" max="9999" width="18.7109375" style="31" customWidth="1"/>
    <col min="10000"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240" width="10.5703125" style="31"/>
    <col min="10241" max="10248" width="0" style="31" hidden="1" customWidth="1"/>
    <col min="10249" max="10251" width="3.7109375" style="31" customWidth="1"/>
    <col min="10252" max="10252" width="12.7109375" style="31" customWidth="1"/>
    <col min="10253" max="10253" width="51.140625" style="31" customWidth="1"/>
    <col min="10254" max="10254" width="0" style="31" hidden="1" customWidth="1"/>
    <col min="10255" max="10255" width="18.7109375" style="31" customWidth="1"/>
    <col min="10256"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496" width="10.5703125" style="31"/>
    <col min="10497" max="10504" width="0" style="31" hidden="1" customWidth="1"/>
    <col min="10505" max="10507" width="3.7109375" style="31" customWidth="1"/>
    <col min="10508" max="10508" width="12.7109375" style="31" customWidth="1"/>
    <col min="10509" max="10509" width="51.140625" style="31" customWidth="1"/>
    <col min="10510" max="10510" width="0" style="31" hidden="1" customWidth="1"/>
    <col min="10511" max="10511" width="18.7109375" style="31" customWidth="1"/>
    <col min="10512"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752" width="10.5703125" style="31"/>
    <col min="10753" max="10760" width="0" style="31" hidden="1" customWidth="1"/>
    <col min="10761" max="10763" width="3.7109375" style="31" customWidth="1"/>
    <col min="10764" max="10764" width="12.7109375" style="31" customWidth="1"/>
    <col min="10765" max="10765" width="51.140625" style="31" customWidth="1"/>
    <col min="10766" max="10766" width="0" style="31" hidden="1" customWidth="1"/>
    <col min="10767" max="10767" width="18.7109375" style="31" customWidth="1"/>
    <col min="10768"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1008" width="10.5703125" style="31"/>
    <col min="11009" max="11016" width="0" style="31" hidden="1" customWidth="1"/>
    <col min="11017" max="11019" width="3.7109375" style="31" customWidth="1"/>
    <col min="11020" max="11020" width="12.7109375" style="31" customWidth="1"/>
    <col min="11021" max="11021" width="51.140625" style="31" customWidth="1"/>
    <col min="11022" max="11022" width="0" style="31" hidden="1" customWidth="1"/>
    <col min="11023" max="11023" width="18.7109375" style="31" customWidth="1"/>
    <col min="11024"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264" width="10.5703125" style="31"/>
    <col min="11265" max="11272" width="0" style="31" hidden="1" customWidth="1"/>
    <col min="11273" max="11275" width="3.7109375" style="31" customWidth="1"/>
    <col min="11276" max="11276" width="12.7109375" style="31" customWidth="1"/>
    <col min="11277" max="11277" width="51.140625" style="31" customWidth="1"/>
    <col min="11278" max="11278" width="0" style="31" hidden="1" customWidth="1"/>
    <col min="11279" max="11279" width="18.7109375" style="31" customWidth="1"/>
    <col min="11280"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520" width="10.5703125" style="31"/>
    <col min="11521" max="11528" width="0" style="31" hidden="1" customWidth="1"/>
    <col min="11529" max="11531" width="3.7109375" style="31" customWidth="1"/>
    <col min="11532" max="11532" width="12.7109375" style="31" customWidth="1"/>
    <col min="11533" max="11533" width="51.140625" style="31" customWidth="1"/>
    <col min="11534" max="11534" width="0" style="31" hidden="1" customWidth="1"/>
    <col min="11535" max="11535" width="18.7109375" style="31" customWidth="1"/>
    <col min="11536"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776" width="10.5703125" style="31"/>
    <col min="11777" max="11784" width="0" style="31" hidden="1" customWidth="1"/>
    <col min="11785" max="11787" width="3.7109375" style="31" customWidth="1"/>
    <col min="11788" max="11788" width="12.7109375" style="31" customWidth="1"/>
    <col min="11789" max="11789" width="51.140625" style="31" customWidth="1"/>
    <col min="11790" max="11790" width="0" style="31" hidden="1" customWidth="1"/>
    <col min="11791" max="11791" width="18.7109375" style="31" customWidth="1"/>
    <col min="11792"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2032" width="10.5703125" style="31"/>
    <col min="12033" max="12040" width="0" style="31" hidden="1" customWidth="1"/>
    <col min="12041" max="12043" width="3.7109375" style="31" customWidth="1"/>
    <col min="12044" max="12044" width="12.7109375" style="31" customWidth="1"/>
    <col min="12045" max="12045" width="51.140625" style="31" customWidth="1"/>
    <col min="12046" max="12046" width="0" style="31" hidden="1" customWidth="1"/>
    <col min="12047" max="12047" width="18.7109375" style="31" customWidth="1"/>
    <col min="12048"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288" width="10.5703125" style="31"/>
    <col min="12289" max="12296" width="0" style="31" hidden="1" customWidth="1"/>
    <col min="12297" max="12299" width="3.7109375" style="31" customWidth="1"/>
    <col min="12300" max="12300" width="12.7109375" style="31" customWidth="1"/>
    <col min="12301" max="12301" width="51.140625" style="31" customWidth="1"/>
    <col min="12302" max="12302" width="0" style="31" hidden="1" customWidth="1"/>
    <col min="12303" max="12303" width="18.7109375" style="31" customWidth="1"/>
    <col min="12304"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544" width="10.5703125" style="31"/>
    <col min="12545" max="12552" width="0" style="31" hidden="1" customWidth="1"/>
    <col min="12553" max="12555" width="3.7109375" style="31" customWidth="1"/>
    <col min="12556" max="12556" width="12.7109375" style="31" customWidth="1"/>
    <col min="12557" max="12557" width="51.140625" style="31" customWidth="1"/>
    <col min="12558" max="12558" width="0" style="31" hidden="1" customWidth="1"/>
    <col min="12559" max="12559" width="18.7109375" style="31" customWidth="1"/>
    <col min="12560"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800" width="10.5703125" style="31"/>
    <col min="12801" max="12808" width="0" style="31" hidden="1" customWidth="1"/>
    <col min="12809" max="12811" width="3.7109375" style="31" customWidth="1"/>
    <col min="12812" max="12812" width="12.7109375" style="31" customWidth="1"/>
    <col min="12813" max="12813" width="51.140625" style="31" customWidth="1"/>
    <col min="12814" max="12814" width="0" style="31" hidden="1" customWidth="1"/>
    <col min="12815" max="12815" width="18.7109375" style="31" customWidth="1"/>
    <col min="12816"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3056" width="10.5703125" style="31"/>
    <col min="13057" max="13064" width="0" style="31" hidden="1" customWidth="1"/>
    <col min="13065" max="13067" width="3.7109375" style="31" customWidth="1"/>
    <col min="13068" max="13068" width="12.7109375" style="31" customWidth="1"/>
    <col min="13069" max="13069" width="51.140625" style="31" customWidth="1"/>
    <col min="13070" max="13070" width="0" style="31" hidden="1" customWidth="1"/>
    <col min="13071" max="13071" width="18.7109375" style="31" customWidth="1"/>
    <col min="13072"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312" width="10.5703125" style="31"/>
    <col min="13313" max="13320" width="0" style="31" hidden="1" customWidth="1"/>
    <col min="13321" max="13323" width="3.7109375" style="31" customWidth="1"/>
    <col min="13324" max="13324" width="12.7109375" style="31" customWidth="1"/>
    <col min="13325" max="13325" width="51.140625" style="31" customWidth="1"/>
    <col min="13326" max="13326" width="0" style="31" hidden="1" customWidth="1"/>
    <col min="13327" max="13327" width="18.7109375" style="31" customWidth="1"/>
    <col min="13328"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568" width="10.5703125" style="31"/>
    <col min="13569" max="13576" width="0" style="31" hidden="1" customWidth="1"/>
    <col min="13577" max="13579" width="3.7109375" style="31" customWidth="1"/>
    <col min="13580" max="13580" width="12.7109375" style="31" customWidth="1"/>
    <col min="13581" max="13581" width="51.140625" style="31" customWidth="1"/>
    <col min="13582" max="13582" width="0" style="31" hidden="1" customWidth="1"/>
    <col min="13583" max="13583" width="18.7109375" style="31" customWidth="1"/>
    <col min="13584"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824" width="10.5703125" style="31"/>
    <col min="13825" max="13832" width="0" style="31" hidden="1" customWidth="1"/>
    <col min="13833" max="13835" width="3.7109375" style="31" customWidth="1"/>
    <col min="13836" max="13836" width="12.7109375" style="31" customWidth="1"/>
    <col min="13837" max="13837" width="51.140625" style="31" customWidth="1"/>
    <col min="13838" max="13838" width="0" style="31" hidden="1" customWidth="1"/>
    <col min="13839" max="13839" width="18.7109375" style="31" customWidth="1"/>
    <col min="13840"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4080" width="10.5703125" style="31"/>
    <col min="14081" max="14088" width="0" style="31" hidden="1" customWidth="1"/>
    <col min="14089" max="14091" width="3.7109375" style="31" customWidth="1"/>
    <col min="14092" max="14092" width="12.7109375" style="31" customWidth="1"/>
    <col min="14093" max="14093" width="51.140625" style="31" customWidth="1"/>
    <col min="14094" max="14094" width="0" style="31" hidden="1" customWidth="1"/>
    <col min="14095" max="14095" width="18.7109375" style="31" customWidth="1"/>
    <col min="14096"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336" width="10.5703125" style="31"/>
    <col min="14337" max="14344" width="0" style="31" hidden="1" customWidth="1"/>
    <col min="14345" max="14347" width="3.7109375" style="31" customWidth="1"/>
    <col min="14348" max="14348" width="12.7109375" style="31" customWidth="1"/>
    <col min="14349" max="14349" width="51.140625" style="31" customWidth="1"/>
    <col min="14350" max="14350" width="0" style="31" hidden="1" customWidth="1"/>
    <col min="14351" max="14351" width="18.7109375" style="31" customWidth="1"/>
    <col min="14352"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592" width="10.5703125" style="31"/>
    <col min="14593" max="14600" width="0" style="31" hidden="1" customWidth="1"/>
    <col min="14601" max="14603" width="3.7109375" style="31" customWidth="1"/>
    <col min="14604" max="14604" width="12.7109375" style="31" customWidth="1"/>
    <col min="14605" max="14605" width="51.140625" style="31" customWidth="1"/>
    <col min="14606" max="14606" width="0" style="31" hidden="1" customWidth="1"/>
    <col min="14607" max="14607" width="18.7109375" style="31" customWidth="1"/>
    <col min="14608"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848" width="10.5703125" style="31"/>
    <col min="14849" max="14856" width="0" style="31" hidden="1" customWidth="1"/>
    <col min="14857" max="14859" width="3.7109375" style="31" customWidth="1"/>
    <col min="14860" max="14860" width="12.7109375" style="31" customWidth="1"/>
    <col min="14861" max="14861" width="51.140625" style="31" customWidth="1"/>
    <col min="14862" max="14862" width="0" style="31" hidden="1" customWidth="1"/>
    <col min="14863" max="14863" width="18.7109375" style="31" customWidth="1"/>
    <col min="14864"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5104" width="10.5703125" style="31"/>
    <col min="15105" max="15112" width="0" style="31" hidden="1" customWidth="1"/>
    <col min="15113" max="15115" width="3.7109375" style="31" customWidth="1"/>
    <col min="15116" max="15116" width="12.7109375" style="31" customWidth="1"/>
    <col min="15117" max="15117" width="51.140625" style="31" customWidth="1"/>
    <col min="15118" max="15118" width="0" style="31" hidden="1" customWidth="1"/>
    <col min="15119" max="15119" width="18.7109375" style="31" customWidth="1"/>
    <col min="15120"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360" width="10.5703125" style="31"/>
    <col min="15361" max="15368" width="0" style="31" hidden="1" customWidth="1"/>
    <col min="15369" max="15371" width="3.7109375" style="31" customWidth="1"/>
    <col min="15372" max="15372" width="12.7109375" style="31" customWidth="1"/>
    <col min="15373" max="15373" width="51.140625" style="31" customWidth="1"/>
    <col min="15374" max="15374" width="0" style="31" hidden="1" customWidth="1"/>
    <col min="15375" max="15375" width="18.7109375" style="31" customWidth="1"/>
    <col min="15376"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616" width="10.5703125" style="31"/>
    <col min="15617" max="15624" width="0" style="31" hidden="1" customWidth="1"/>
    <col min="15625" max="15627" width="3.7109375" style="31" customWidth="1"/>
    <col min="15628" max="15628" width="12.7109375" style="31" customWidth="1"/>
    <col min="15629" max="15629" width="51.140625" style="31" customWidth="1"/>
    <col min="15630" max="15630" width="0" style="31" hidden="1" customWidth="1"/>
    <col min="15631" max="15631" width="18.7109375" style="31" customWidth="1"/>
    <col min="15632"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872" width="10.5703125" style="31"/>
    <col min="15873" max="15880" width="0" style="31" hidden="1" customWidth="1"/>
    <col min="15881" max="15883" width="3.7109375" style="31" customWidth="1"/>
    <col min="15884" max="15884" width="12.7109375" style="31" customWidth="1"/>
    <col min="15885" max="15885" width="51.140625" style="31" customWidth="1"/>
    <col min="15886" max="15886" width="0" style="31" hidden="1" customWidth="1"/>
    <col min="15887" max="15887" width="18.7109375" style="31" customWidth="1"/>
    <col min="15888"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6128" width="10.5703125" style="31"/>
    <col min="16129" max="16136" width="0" style="31" hidden="1" customWidth="1"/>
    <col min="16137" max="16139" width="3.7109375" style="31" customWidth="1"/>
    <col min="16140" max="16140" width="12.7109375" style="31" customWidth="1"/>
    <col min="16141" max="16141" width="51.140625" style="31" customWidth="1"/>
    <col min="16142" max="16142" width="0" style="31" hidden="1" customWidth="1"/>
    <col min="16143" max="16143" width="18.7109375" style="31" customWidth="1"/>
    <col min="16144"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384" width="10.5703125" style="31"/>
  </cols>
  <sheetData>
    <row r="1" spans="1:33" hidden="1"/>
    <row r="2" spans="1:33" hidden="1"/>
    <row r="3" spans="1:33" hidden="1"/>
    <row r="4" spans="1:33" ht="3" customHeight="1">
      <c r="J4" s="74"/>
      <c r="K4" s="74"/>
      <c r="L4" s="383"/>
      <c r="M4" s="383"/>
      <c r="N4" s="383"/>
      <c r="U4" s="383"/>
    </row>
    <row r="5" spans="1:33" ht="26.1" customHeight="1">
      <c r="J5" s="74"/>
      <c r="K5" s="74"/>
      <c r="L5" s="698" t="s">
        <v>717</v>
      </c>
      <c r="M5" s="698"/>
      <c r="N5" s="698"/>
      <c r="O5" s="698"/>
      <c r="P5" s="698"/>
      <c r="Q5" s="698"/>
      <c r="R5" s="698"/>
      <c r="S5" s="698"/>
      <c r="T5" s="698"/>
      <c r="U5" s="396"/>
    </row>
    <row r="6" spans="1:33" ht="3" customHeight="1">
      <c r="J6" s="74"/>
      <c r="K6" s="74"/>
      <c r="L6" s="383"/>
      <c r="M6" s="383"/>
      <c r="N6" s="383"/>
      <c r="O6" s="384"/>
      <c r="P6" s="384"/>
      <c r="Q6" s="384"/>
      <c r="R6" s="384"/>
      <c r="S6" s="384"/>
      <c r="T6" s="384"/>
      <c r="U6" s="383"/>
    </row>
    <row r="7" spans="1:33" s="378" customFormat="1" ht="5.25" hidden="1">
      <c r="A7" s="183"/>
      <c r="B7" s="183"/>
      <c r="C7" s="183"/>
      <c r="D7" s="183"/>
      <c r="E7" s="183"/>
      <c r="F7" s="183"/>
      <c r="G7" s="183"/>
      <c r="H7" s="183"/>
      <c r="L7" s="583"/>
      <c r="M7" s="545"/>
      <c r="O7" s="674"/>
      <c r="P7" s="674"/>
      <c r="Q7" s="674"/>
      <c r="R7" s="674"/>
      <c r="S7" s="674"/>
      <c r="T7" s="674"/>
      <c r="U7" s="497"/>
      <c r="V7" s="497"/>
      <c r="X7" s="183"/>
      <c r="Y7" s="183"/>
      <c r="Z7" s="183"/>
      <c r="AA7" s="183"/>
      <c r="AB7" s="183"/>
    </row>
    <row r="8" spans="1:33" s="138" customFormat="1" ht="18.75">
      <c r="A8" s="405"/>
      <c r="B8" s="405"/>
      <c r="C8" s="405"/>
      <c r="D8" s="405"/>
      <c r="E8" s="405"/>
      <c r="F8" s="405"/>
      <c r="G8" s="405"/>
      <c r="H8" s="405"/>
      <c r="L8" s="398"/>
      <c r="M8" s="445" t="str">
        <f>"Дата подачи заявления об "&amp;IF(datePr_ch="","утверждении","изменении") &amp; " тарифов"</f>
        <v>Дата подачи заявления об утверждении тарифов</v>
      </c>
      <c r="N8" s="549"/>
      <c r="O8" s="675" t="str">
        <f>IF(datePr_ch="",IF(datePr="","",datePr),datePr_ch)</f>
        <v>21.04.2023</v>
      </c>
      <c r="P8" s="675"/>
      <c r="Q8" s="675"/>
      <c r="R8" s="675"/>
      <c r="S8" s="675"/>
      <c r="T8" s="675"/>
      <c r="U8" s="397"/>
      <c r="V8" s="397"/>
      <c r="W8" s="413"/>
      <c r="X8" s="183"/>
      <c r="Y8" s="183"/>
      <c r="Z8" s="183"/>
      <c r="AA8" s="183"/>
      <c r="AB8" s="183"/>
      <c r="AC8" s="183"/>
      <c r="AD8" s="183"/>
      <c r="AE8" s="183"/>
      <c r="AF8" s="183"/>
      <c r="AG8" s="183"/>
    </row>
    <row r="9" spans="1:33" s="138" customFormat="1" ht="22.5">
      <c r="A9" s="405"/>
      <c r="B9" s="405"/>
      <c r="C9" s="405"/>
      <c r="D9" s="405"/>
      <c r="E9" s="405"/>
      <c r="F9" s="405"/>
      <c r="G9" s="405"/>
      <c r="H9" s="405"/>
      <c r="L9" s="132"/>
      <c r="M9" s="445" t="str">
        <f>"Номер подачи заявления об "&amp;IF(numberPr_ch="","утверждении","изменении") &amp; " тарифов"</f>
        <v>Номер подачи заявления об утверждении тарифов</v>
      </c>
      <c r="N9" s="549"/>
      <c r="O9" s="675" t="str">
        <f>IF(numberPr_ch="",IF(numberPr="","",numberPr),numberPr_ch)</f>
        <v>05.2-1511</v>
      </c>
      <c r="P9" s="675"/>
      <c r="Q9" s="675"/>
      <c r="R9" s="675"/>
      <c r="S9" s="675"/>
      <c r="T9" s="675"/>
      <c r="U9" s="397"/>
      <c r="V9" s="397"/>
      <c r="W9" s="413"/>
      <c r="X9" s="183"/>
      <c r="Y9" s="183"/>
      <c r="Z9" s="183"/>
      <c r="AA9" s="183"/>
      <c r="AB9" s="183"/>
      <c r="AC9" s="183"/>
      <c r="AD9" s="183"/>
      <c r="AE9" s="183"/>
      <c r="AF9" s="183"/>
      <c r="AG9" s="183"/>
    </row>
    <row r="10" spans="1:33" s="378" customFormat="1" ht="5.25" hidden="1">
      <c r="A10" s="183"/>
      <c r="B10" s="183"/>
      <c r="C10" s="183"/>
      <c r="D10" s="183"/>
      <c r="E10" s="183"/>
      <c r="F10" s="183"/>
      <c r="G10" s="183"/>
      <c r="H10" s="183"/>
      <c r="L10" s="583"/>
      <c r="M10" s="545"/>
      <c r="O10" s="674"/>
      <c r="P10" s="674"/>
      <c r="Q10" s="674"/>
      <c r="R10" s="674"/>
      <c r="S10" s="674"/>
      <c r="T10" s="674"/>
      <c r="U10" s="497"/>
      <c r="V10" s="497"/>
      <c r="X10" s="183"/>
      <c r="Y10" s="183"/>
      <c r="Z10" s="183"/>
      <c r="AA10" s="183"/>
      <c r="AB10" s="183"/>
    </row>
    <row r="11" spans="1:33" s="138" customFormat="1" ht="11.25" hidden="1">
      <c r="A11" s="405"/>
      <c r="B11" s="405"/>
      <c r="C11" s="405"/>
      <c r="D11" s="405"/>
      <c r="E11" s="405"/>
      <c r="F11" s="405"/>
      <c r="G11" s="405"/>
      <c r="H11" s="405"/>
      <c r="L11" s="132"/>
      <c r="M11" s="132"/>
      <c r="N11" s="388"/>
      <c r="O11" s="397"/>
      <c r="P11" s="397"/>
      <c r="Q11" s="397"/>
      <c r="R11" s="397"/>
      <c r="S11" s="397"/>
      <c r="T11" s="397"/>
      <c r="U11" s="400" t="s">
        <v>371</v>
      </c>
      <c r="X11" s="183"/>
      <c r="Y11" s="183"/>
      <c r="Z11" s="183"/>
      <c r="AA11" s="183"/>
      <c r="AB11" s="183"/>
      <c r="AC11" s="183"/>
      <c r="AD11" s="183"/>
      <c r="AE11" s="183"/>
      <c r="AF11" s="183"/>
      <c r="AG11" s="183"/>
    </row>
    <row r="12" spans="1:33" ht="15" customHeight="1">
      <c r="H12" s="404" t="s">
        <v>92</v>
      </c>
      <c r="J12" s="74"/>
      <c r="K12" s="74"/>
      <c r="L12" s="383"/>
      <c r="M12" s="383"/>
      <c r="N12" s="383"/>
      <c r="O12" s="715"/>
      <c r="P12" s="715"/>
      <c r="Q12" s="715"/>
      <c r="R12" s="715"/>
      <c r="S12" s="715"/>
      <c r="T12" s="715"/>
      <c r="U12" s="715"/>
    </row>
    <row r="13" spans="1:33">
      <c r="J13" s="74"/>
      <c r="K13" s="74"/>
      <c r="L13" s="620" t="s">
        <v>445</v>
      </c>
      <c r="M13" s="620"/>
      <c r="N13" s="620"/>
      <c r="O13" s="620"/>
      <c r="P13" s="620"/>
      <c r="Q13" s="620"/>
      <c r="R13" s="620"/>
      <c r="S13" s="620"/>
      <c r="T13" s="620"/>
      <c r="U13" s="620"/>
      <c r="V13" s="620"/>
      <c r="W13" s="620" t="s">
        <v>446</v>
      </c>
    </row>
    <row r="14" spans="1:33" ht="14.25" customHeight="1">
      <c r="J14" s="74"/>
      <c r="K14" s="74"/>
      <c r="L14" s="682" t="s">
        <v>91</v>
      </c>
      <c r="M14" s="682" t="s">
        <v>602</v>
      </c>
      <c r="N14" s="382"/>
      <c r="O14" s="683" t="s">
        <v>604</v>
      </c>
      <c r="P14" s="684"/>
      <c r="Q14" s="684"/>
      <c r="R14" s="684"/>
      <c r="S14" s="684"/>
      <c r="T14" s="685"/>
      <c r="U14" s="693" t="s">
        <v>339</v>
      </c>
      <c r="V14" s="714" t="s">
        <v>274</v>
      </c>
      <c r="W14" s="620"/>
    </row>
    <row r="15" spans="1:33" ht="14.25" customHeight="1">
      <c r="J15" s="74"/>
      <c r="K15" s="74"/>
      <c r="L15" s="682"/>
      <c r="M15" s="682"/>
      <c r="N15" s="381"/>
      <c r="O15" s="688" t="s">
        <v>603</v>
      </c>
      <c r="P15" s="458"/>
      <c r="Q15" s="458"/>
      <c r="R15" s="691" t="s">
        <v>615</v>
      </c>
      <c r="S15" s="691"/>
      <c r="T15" s="692"/>
      <c r="U15" s="694"/>
      <c r="V15" s="714"/>
      <c r="W15" s="620"/>
    </row>
    <row r="16" spans="1:33" ht="30.75" customHeight="1">
      <c r="J16" s="74"/>
      <c r="K16" s="74"/>
      <c r="L16" s="682"/>
      <c r="M16" s="682"/>
      <c r="N16" s="380"/>
      <c r="O16" s="689"/>
      <c r="P16" s="456"/>
      <c r="Q16" s="457"/>
      <c r="R16" s="89" t="s">
        <v>273</v>
      </c>
      <c r="S16" s="677" t="s">
        <v>272</v>
      </c>
      <c r="T16" s="678"/>
      <c r="U16" s="695"/>
      <c r="V16" s="714"/>
      <c r="W16" s="620"/>
    </row>
    <row r="17" spans="1:33">
      <c r="J17" s="74"/>
      <c r="K17" s="389">
        <v>1</v>
      </c>
      <c r="L17" s="447" t="s">
        <v>92</v>
      </c>
      <c r="M17" s="447" t="s">
        <v>48</v>
      </c>
      <c r="N17" s="403" t="s">
        <v>48</v>
      </c>
      <c r="O17" s="448">
        <f ca="1">OFFSET(O17,0,-1)+1</f>
        <v>3</v>
      </c>
      <c r="P17" s="449">
        <f ca="1">OFFSET(P17,0,-1)</f>
        <v>3</v>
      </c>
      <c r="Q17" s="449">
        <f ca="1">OFFSET(Q17,0,-1)</f>
        <v>3</v>
      </c>
      <c r="R17" s="448">
        <f ca="1">OFFSET(R17,0,-1)+1</f>
        <v>4</v>
      </c>
      <c r="S17" s="712">
        <f ca="1">OFFSET(S17,0,-1)+1</f>
        <v>5</v>
      </c>
      <c r="T17" s="712"/>
      <c r="U17" s="448">
        <f ca="1">OFFSET(U17,0,-2)+1</f>
        <v>6</v>
      </c>
      <c r="V17" s="449">
        <f ca="1">OFFSET(V17,0,-1)</f>
        <v>6</v>
      </c>
      <c r="W17" s="448">
        <f ca="1">OFFSET(W17,0,-1)+1</f>
        <v>7</v>
      </c>
    </row>
    <row r="18" spans="1:33" ht="22.5">
      <c r="A18" s="701">
        <v>1</v>
      </c>
      <c r="B18" s="173"/>
      <c r="C18" s="173"/>
      <c r="D18" s="173"/>
      <c r="E18" s="184"/>
      <c r="F18" s="284"/>
      <c r="G18" s="284"/>
      <c r="H18" s="284"/>
      <c r="J18" s="506"/>
      <c r="K18" s="509"/>
      <c r="L18" s="402">
        <f>mergeValue(A18)</f>
        <v>1</v>
      </c>
      <c r="M18" s="450" t="s">
        <v>19</v>
      </c>
      <c r="N18" s="437"/>
      <c r="O18" s="713"/>
      <c r="P18" s="713"/>
      <c r="Q18" s="713"/>
      <c r="R18" s="713"/>
      <c r="S18" s="713"/>
      <c r="T18" s="713"/>
      <c r="U18" s="713"/>
      <c r="V18" s="713"/>
      <c r="W18" s="446" t="s">
        <v>718</v>
      </c>
    </row>
    <row r="19" spans="1:33" ht="22.5">
      <c r="A19" s="701"/>
      <c r="B19" s="701">
        <v>1</v>
      </c>
      <c r="C19" s="173"/>
      <c r="D19" s="173"/>
      <c r="E19" s="284"/>
      <c r="F19" s="284"/>
      <c r="G19" s="284"/>
      <c r="H19" s="284"/>
      <c r="I19" s="151"/>
      <c r="J19" s="505"/>
      <c r="K19" s="507"/>
      <c r="L19" s="402" t="str">
        <f>mergeValue(A19) &amp;"."&amp; mergeValue(B19)</f>
        <v>1.1</v>
      </c>
      <c r="M19" s="418" t="s">
        <v>15</v>
      </c>
      <c r="N19" s="437"/>
      <c r="O19" s="713"/>
      <c r="P19" s="713"/>
      <c r="Q19" s="713"/>
      <c r="R19" s="713"/>
      <c r="S19" s="713"/>
      <c r="T19" s="713"/>
      <c r="U19" s="713"/>
      <c r="V19" s="713"/>
      <c r="W19" s="446" t="s">
        <v>459</v>
      </c>
    </row>
    <row r="20" spans="1:33" ht="22.5">
      <c r="A20" s="701"/>
      <c r="B20" s="701"/>
      <c r="C20" s="701">
        <v>1</v>
      </c>
      <c r="D20" s="173"/>
      <c r="E20" s="284"/>
      <c r="F20" s="284"/>
      <c r="G20" s="284"/>
      <c r="H20" s="284"/>
      <c r="I20" s="508"/>
      <c r="J20" s="505"/>
      <c r="K20" s="507"/>
      <c r="L20" s="402" t="str">
        <f>mergeValue(A20) &amp;"."&amp; mergeValue(B20)&amp;"."&amp; mergeValue(C20)</f>
        <v>1.1.1</v>
      </c>
      <c r="M20" s="419" t="s">
        <v>7</v>
      </c>
      <c r="N20" s="437"/>
      <c r="O20" s="713"/>
      <c r="P20" s="713"/>
      <c r="Q20" s="713"/>
      <c r="R20" s="713"/>
      <c r="S20" s="713"/>
      <c r="T20" s="713"/>
      <c r="U20" s="713"/>
      <c r="V20" s="713"/>
      <c r="W20" s="446" t="s">
        <v>600</v>
      </c>
    </row>
    <row r="21" spans="1:33" ht="22.5">
      <c r="A21" s="701"/>
      <c r="B21" s="701"/>
      <c r="C21" s="701"/>
      <c r="D21" s="701">
        <v>1</v>
      </c>
      <c r="E21" s="284"/>
      <c r="F21" s="284"/>
      <c r="G21" s="284"/>
      <c r="H21" s="284"/>
      <c r="I21" s="508"/>
      <c r="J21" s="505"/>
      <c r="K21" s="507"/>
      <c r="L21" s="402" t="str">
        <f>mergeValue(A21) &amp;"."&amp; mergeValue(B21)&amp;"."&amp; mergeValue(C21)&amp;"."&amp; mergeValue(D21)</f>
        <v>1.1.1.1</v>
      </c>
      <c r="M21" s="420" t="s">
        <v>21</v>
      </c>
      <c r="N21" s="437"/>
      <c r="O21" s="713"/>
      <c r="P21" s="713"/>
      <c r="Q21" s="713"/>
      <c r="R21" s="713"/>
      <c r="S21" s="713"/>
      <c r="T21" s="713"/>
      <c r="U21" s="713"/>
      <c r="V21" s="713"/>
      <c r="W21" s="446" t="s">
        <v>601</v>
      </c>
    </row>
    <row r="22" spans="1:33" ht="78.75">
      <c r="A22" s="701"/>
      <c r="B22" s="701"/>
      <c r="C22" s="701"/>
      <c r="D22" s="701"/>
      <c r="E22" s="701">
        <v>1</v>
      </c>
      <c r="F22" s="284"/>
      <c r="G22" s="284"/>
      <c r="H22" s="173">
        <v>1</v>
      </c>
      <c r="I22" s="701">
        <v>1</v>
      </c>
      <c r="J22" s="284"/>
      <c r="K22" s="511"/>
      <c r="L22" s="402" t="str">
        <f>mergeValue(A22) &amp;"."&amp; mergeValue(B22)&amp;"."&amp; mergeValue(C22)&amp;"."&amp; mergeValue(D22)&amp;"."&amp; mergeValue(E22)</f>
        <v>1.1.1.1.1</v>
      </c>
      <c r="M22" s="422" t="s">
        <v>8</v>
      </c>
      <c r="N22" s="169"/>
      <c r="O22" s="703"/>
      <c r="P22" s="703"/>
      <c r="Q22" s="703"/>
      <c r="R22" s="703"/>
      <c r="S22" s="703"/>
      <c r="T22" s="703"/>
      <c r="U22" s="703"/>
      <c r="V22" s="703"/>
      <c r="W22" s="446" t="s">
        <v>719</v>
      </c>
    </row>
    <row r="23" spans="1:33" ht="33.75">
      <c r="A23" s="701"/>
      <c r="B23" s="701"/>
      <c r="C23" s="701"/>
      <c r="D23" s="701"/>
      <c r="E23" s="701"/>
      <c r="F23" s="701">
        <v>1</v>
      </c>
      <c r="G23" s="173"/>
      <c r="H23" s="173"/>
      <c r="I23" s="701"/>
      <c r="J23" s="701">
        <v>1</v>
      </c>
      <c r="K23" s="512"/>
      <c r="L23" s="402" t="str">
        <f>mergeValue(A23) &amp;"."&amp; mergeValue(B23)&amp;"."&amp; mergeValue(C23)&amp;"."&amp; mergeValue(D23)&amp;"."&amp; mergeValue(E23)&amp;"."&amp; mergeValue(F23)</f>
        <v>1.1.1.1.1.1</v>
      </c>
      <c r="M23" s="423" t="s">
        <v>9</v>
      </c>
      <c r="N23" s="169"/>
      <c r="O23" s="704"/>
      <c r="P23" s="705"/>
      <c r="Q23" s="705"/>
      <c r="R23" s="705"/>
      <c r="S23" s="705"/>
      <c r="T23" s="705"/>
      <c r="U23" s="705"/>
      <c r="V23" s="706"/>
      <c r="W23" s="446" t="s">
        <v>720</v>
      </c>
      <c r="Y23" s="182" t="str">
        <f>strCheckUnique(Z23:Z26)</f>
        <v/>
      </c>
      <c r="AA23" s="182" t="str">
        <f>IF(O23="","",O23 &amp; ":_")</f>
        <v/>
      </c>
    </row>
    <row r="24" spans="1:33" ht="122.1" customHeight="1">
      <c r="A24" s="701"/>
      <c r="B24" s="701"/>
      <c r="C24" s="701"/>
      <c r="D24" s="701"/>
      <c r="E24" s="701"/>
      <c r="F24" s="701"/>
      <c r="G24" s="173">
        <v>1</v>
      </c>
      <c r="H24" s="173"/>
      <c r="I24" s="701"/>
      <c r="J24" s="701"/>
      <c r="K24" s="512">
        <v>1</v>
      </c>
      <c r="L24" s="402" t="str">
        <f>mergeValue(A24) &amp;"."&amp; mergeValue(B24)&amp;"."&amp; mergeValue(C24)&amp;"."&amp; mergeValue(D24)&amp;"."&amp; mergeValue(E24)&amp;"."&amp; mergeValue(F24)&amp;"."&amp; mergeValue(G24)</f>
        <v>1.1.1.1.1.1.1</v>
      </c>
      <c r="M24" s="528"/>
      <c r="N24" s="439"/>
      <c r="O24" s="534"/>
      <c r="P24" s="428"/>
      <c r="Q24" s="428"/>
      <c r="R24" s="707"/>
      <c r="S24" s="697" t="s">
        <v>83</v>
      </c>
      <c r="T24" s="707"/>
      <c r="U24" s="697" t="s">
        <v>84</v>
      </c>
      <c r="V24" s="436"/>
      <c r="W24" s="671" t="s">
        <v>721</v>
      </c>
      <c r="X24" s="173" t="str">
        <f>strCheckDate(O25:V25)</f>
        <v/>
      </c>
      <c r="Y24" s="182"/>
      <c r="Z24" s="182" t="str">
        <f>IF(M24="","",M24 )</f>
        <v/>
      </c>
      <c r="AA24" s="182"/>
      <c r="AB24" s="182"/>
      <c r="AC24" s="182"/>
    </row>
    <row r="25" spans="1:33" ht="11.25" hidden="1">
      <c r="A25" s="701"/>
      <c r="B25" s="701"/>
      <c r="C25" s="701"/>
      <c r="D25" s="701"/>
      <c r="E25" s="701"/>
      <c r="F25" s="701"/>
      <c r="G25" s="173"/>
      <c r="H25" s="173"/>
      <c r="I25" s="701"/>
      <c r="J25" s="701"/>
      <c r="K25" s="512"/>
      <c r="L25" s="244"/>
      <c r="M25" s="451"/>
      <c r="N25" s="439"/>
      <c r="O25" s="438"/>
      <c r="P25" s="428"/>
      <c r="Q25" s="438" t="str">
        <f>R24 &amp; "-" &amp; T24</f>
        <v>-</v>
      </c>
      <c r="R25" s="696"/>
      <c r="S25" s="697"/>
      <c r="T25" s="696"/>
      <c r="U25" s="697"/>
      <c r="V25" s="436"/>
      <c r="W25" s="672"/>
    </row>
    <row r="26" spans="1:33" customFormat="1" ht="15" customHeight="1">
      <c r="A26" s="701"/>
      <c r="B26" s="701"/>
      <c r="C26" s="701"/>
      <c r="D26" s="701"/>
      <c r="E26" s="701"/>
      <c r="F26" s="701"/>
      <c r="G26" s="284"/>
      <c r="H26" s="173"/>
      <c r="I26" s="701"/>
      <c r="J26" s="701"/>
      <c r="K26" s="511"/>
      <c r="L26" s="416"/>
      <c r="M26" s="425" t="s">
        <v>24</v>
      </c>
      <c r="N26" s="421"/>
      <c r="O26" s="417"/>
      <c r="P26" s="417"/>
      <c r="Q26" s="417"/>
      <c r="R26" s="432"/>
      <c r="S26" s="141"/>
      <c r="T26" s="429"/>
      <c r="U26" s="421"/>
      <c r="V26" s="426"/>
      <c r="W26" s="673"/>
      <c r="X26" s="175"/>
      <c r="Y26" s="175"/>
      <c r="Z26" s="175"/>
      <c r="AA26" s="175"/>
      <c r="AB26" s="175"/>
      <c r="AC26" s="175"/>
      <c r="AD26" s="175"/>
      <c r="AE26" s="175"/>
      <c r="AF26" s="175"/>
      <c r="AG26" s="175"/>
    </row>
    <row r="27" spans="1:33" customFormat="1" ht="15" customHeight="1">
      <c r="A27" s="701"/>
      <c r="B27" s="701"/>
      <c r="C27" s="701"/>
      <c r="D27" s="701"/>
      <c r="E27" s="701"/>
      <c r="F27" s="284"/>
      <c r="G27" s="284"/>
      <c r="H27" s="173"/>
      <c r="I27" s="701"/>
      <c r="J27" s="284"/>
      <c r="K27" s="511"/>
      <c r="L27" s="416"/>
      <c r="M27" s="424" t="s">
        <v>10</v>
      </c>
      <c r="N27" s="130"/>
      <c r="O27" s="417"/>
      <c r="P27" s="417"/>
      <c r="Q27" s="417"/>
      <c r="R27" s="432"/>
      <c r="S27" s="141"/>
      <c r="T27" s="429"/>
      <c r="U27" s="130"/>
      <c r="V27" s="141"/>
      <c r="W27" s="426"/>
      <c r="X27" s="175"/>
      <c r="Y27" s="175"/>
      <c r="Z27" s="175"/>
      <c r="AA27" s="175"/>
      <c r="AB27" s="175"/>
      <c r="AC27" s="175"/>
      <c r="AD27" s="175"/>
      <c r="AE27" s="175"/>
      <c r="AF27" s="175"/>
      <c r="AG27" s="175"/>
    </row>
    <row r="28" spans="1:33" customFormat="1" ht="15" customHeight="1">
      <c r="A28" s="701"/>
      <c r="B28" s="701"/>
      <c r="C28" s="701"/>
      <c r="D28" s="701"/>
      <c r="E28" s="510"/>
      <c r="F28" s="284"/>
      <c r="G28" s="284"/>
      <c r="H28" s="284"/>
      <c r="I28" s="506"/>
      <c r="J28" s="73"/>
      <c r="K28" s="509"/>
      <c r="L28" s="416"/>
      <c r="M28" s="421" t="s">
        <v>11</v>
      </c>
      <c r="N28" s="129"/>
      <c r="O28" s="417"/>
      <c r="P28" s="417"/>
      <c r="Q28" s="417"/>
      <c r="R28" s="432"/>
      <c r="S28" s="141"/>
      <c r="T28" s="429"/>
      <c r="U28" s="129"/>
      <c r="V28" s="141"/>
      <c r="W28" s="426"/>
      <c r="X28" s="175"/>
      <c r="Y28" s="175"/>
      <c r="Z28" s="175"/>
      <c r="AA28" s="175"/>
      <c r="AB28" s="175"/>
      <c r="AC28" s="175"/>
      <c r="AD28" s="175"/>
      <c r="AE28" s="175"/>
      <c r="AF28" s="175"/>
      <c r="AG28" s="175"/>
    </row>
    <row r="29" spans="1:33" customFormat="1" ht="15" customHeight="1">
      <c r="A29" s="701"/>
      <c r="B29" s="701"/>
      <c r="C29" s="701"/>
      <c r="D29" s="510"/>
      <c r="E29" s="510"/>
      <c r="F29" s="284"/>
      <c r="G29" s="284"/>
      <c r="H29" s="284"/>
      <c r="I29" s="506"/>
      <c r="J29" s="73"/>
      <c r="K29" s="509"/>
      <c r="L29" s="416"/>
      <c r="M29" s="130" t="s">
        <v>16</v>
      </c>
      <c r="N29" s="129"/>
      <c r="O29" s="417"/>
      <c r="P29" s="417"/>
      <c r="Q29" s="417"/>
      <c r="R29" s="432"/>
      <c r="S29" s="141"/>
      <c r="T29" s="429"/>
      <c r="U29" s="129"/>
      <c r="V29" s="141"/>
      <c r="W29" s="426"/>
      <c r="X29" s="175"/>
      <c r="Y29" s="175"/>
      <c r="Z29" s="175"/>
      <c r="AA29" s="175"/>
      <c r="AB29" s="175"/>
      <c r="AC29" s="175"/>
      <c r="AD29" s="175"/>
      <c r="AE29" s="175"/>
      <c r="AF29" s="175"/>
      <c r="AG29" s="175"/>
    </row>
    <row r="30" spans="1:33" customFormat="1" ht="15" customHeight="1">
      <c r="A30" s="701"/>
      <c r="B30" s="701"/>
      <c r="C30" s="510"/>
      <c r="D30" s="510"/>
      <c r="E30" s="510"/>
      <c r="F30" s="510"/>
      <c r="G30" s="515"/>
      <c r="H30" s="506"/>
      <c r="I30" s="513"/>
      <c r="J30" s="73"/>
      <c r="K30" s="514"/>
      <c r="L30" s="416"/>
      <c r="M30" s="129" t="s">
        <v>17</v>
      </c>
      <c r="N30" s="129"/>
      <c r="O30" s="417"/>
      <c r="P30" s="417"/>
      <c r="Q30" s="417"/>
      <c r="R30" s="432"/>
      <c r="S30" s="141"/>
      <c r="T30" s="429"/>
      <c r="U30" s="129"/>
      <c r="V30" s="141"/>
      <c r="W30" s="426"/>
      <c r="X30" s="175"/>
      <c r="Y30" s="175"/>
      <c r="Z30" s="175"/>
      <c r="AA30" s="175"/>
      <c r="AB30" s="175"/>
      <c r="AC30" s="175"/>
      <c r="AD30" s="175"/>
      <c r="AE30" s="175"/>
      <c r="AF30" s="175"/>
      <c r="AG30" s="175"/>
    </row>
    <row r="31" spans="1:33" customFormat="1" ht="15" customHeight="1">
      <c r="A31" s="701"/>
      <c r="B31" s="510"/>
      <c r="C31" s="510"/>
      <c r="D31" s="510"/>
      <c r="E31" s="510"/>
      <c r="F31" s="510"/>
      <c r="G31" s="515"/>
      <c r="H31" s="506"/>
      <c r="I31" s="506"/>
      <c r="J31" s="73"/>
      <c r="K31" s="509"/>
      <c r="L31" s="416"/>
      <c r="M31" s="135" t="s">
        <v>18</v>
      </c>
      <c r="N31" s="129"/>
      <c r="O31" s="417"/>
      <c r="P31" s="417"/>
      <c r="Q31" s="417"/>
      <c r="R31" s="432"/>
      <c r="S31" s="141"/>
      <c r="T31" s="429"/>
      <c r="U31" s="129"/>
      <c r="V31" s="141"/>
      <c r="W31" s="426"/>
      <c r="X31" s="175"/>
      <c r="Y31" s="175"/>
      <c r="Z31" s="175"/>
      <c r="AA31" s="175"/>
      <c r="AB31" s="175"/>
      <c r="AC31" s="175"/>
      <c r="AD31" s="175"/>
      <c r="AE31" s="175"/>
      <c r="AF31" s="175"/>
      <c r="AG31" s="175"/>
    </row>
    <row r="32" spans="1:33" customFormat="1" ht="15" customHeight="1">
      <c r="L32" s="416"/>
      <c r="M32" s="144" t="s">
        <v>308</v>
      </c>
      <c r="N32" s="129"/>
      <c r="O32" s="417"/>
      <c r="P32" s="417"/>
      <c r="Q32" s="417"/>
      <c r="R32" s="432"/>
      <c r="S32" s="141"/>
      <c r="T32" s="429"/>
      <c r="U32" s="129"/>
      <c r="V32" s="141"/>
      <c r="W32" s="426"/>
      <c r="X32" s="175"/>
      <c r="Y32" s="175"/>
      <c r="Z32" s="175"/>
      <c r="AA32" s="175"/>
      <c r="AB32" s="175"/>
      <c r="AC32" s="175"/>
      <c r="AD32" s="175"/>
      <c r="AE32" s="175"/>
      <c r="AF32" s="175"/>
      <c r="AG32" s="175"/>
    </row>
    <row r="33" spans="12:23" ht="3" customHeight="1">
      <c r="L33" s="385"/>
      <c r="M33" s="385"/>
      <c r="N33" s="385"/>
      <c r="O33" s="385"/>
      <c r="P33" s="385"/>
      <c r="Q33" s="385"/>
      <c r="R33" s="385"/>
      <c r="S33" s="385"/>
      <c r="T33" s="385"/>
      <c r="U33" s="385"/>
    </row>
    <row r="34" spans="12:23" ht="133.5" customHeight="1">
      <c r="L34" s="1">
        <v>1</v>
      </c>
      <c r="M34" s="665" t="s">
        <v>722</v>
      </c>
      <c r="N34" s="665"/>
      <c r="O34" s="665"/>
      <c r="P34" s="665"/>
      <c r="Q34" s="665"/>
      <c r="R34" s="665"/>
      <c r="S34" s="665"/>
      <c r="T34" s="665"/>
      <c r="U34" s="665"/>
      <c r="V34" s="665"/>
      <c r="W34" s="665"/>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50</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t="str">
        <f>IF('Перечень тарифов'!R21="","наименование отсутствует","" &amp; 'Перечень тарифов'!R21 &amp; "")</f>
        <v>наименование отсутствует</v>
      </c>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t="str">
        <f>IF('Перечень тарифов'!F21="","наименование отсутствует","" &amp; 'Перечень тарифов'!F21 &amp; "")</f>
        <v>Производство тепловой энергии. Некомбинированная выработка</v>
      </c>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t="str">
        <f>IF(Территории!H13="","","" &amp; Территории!H13 &amp; "")</f>
        <v>Глушковский муниципальный район</v>
      </c>
      <c r="I12" s="169" t="s">
        <v>479</v>
      </c>
      <c r="J12" s="272"/>
      <c r="K12" s="183"/>
      <c r="L12" s="183"/>
      <c r="M12" s="183"/>
      <c r="N12" s="183"/>
      <c r="O12" s="183"/>
      <c r="P12" s="183"/>
      <c r="Q12" s="183"/>
      <c r="R12" s="183"/>
      <c r="S12" s="183"/>
      <c r="T12" s="183"/>
    </row>
    <row r="13" spans="1:20" s="138" customFormat="1" ht="56.25">
      <c r="A13" s="669"/>
      <c r="B13" s="669"/>
      <c r="C13" s="669"/>
      <c r="D13" s="277">
        <v>1</v>
      </c>
      <c r="F13" s="165" t="str">
        <f>"4."&amp;mergeValue(A13) &amp;"."&amp;mergeValue(B13)&amp;"."&amp;mergeValue(C13)&amp;"."&amp;mergeValue(D13)</f>
        <v>4.1.1.1.1</v>
      </c>
      <c r="G13" s="340" t="s">
        <v>477</v>
      </c>
      <c r="H13" s="259" t="str">
        <f>IF(Территории!R14="","","" &amp; Территории!R14 &amp; "")</f>
        <v>поселок Теткино (38604155)</v>
      </c>
      <c r="I13" s="550" t="s">
        <v>569</v>
      </c>
      <c r="J13" s="272"/>
      <c r="K13" s="183"/>
      <c r="L13" s="183"/>
      <c r="M13" s="183"/>
      <c r="N13" s="183"/>
      <c r="O13" s="183"/>
      <c r="P13" s="183"/>
      <c r="Q13" s="183"/>
      <c r="R13" s="183"/>
      <c r="S13" s="183"/>
      <c r="T13" s="183"/>
    </row>
    <row r="14" spans="1:20" s="138" customFormat="1" ht="3" customHeight="1">
      <c r="A14" s="183"/>
      <c r="B14" s="183"/>
      <c r="C14" s="183"/>
      <c r="D14" s="183"/>
      <c r="F14" s="279"/>
      <c r="G14" s="280"/>
      <c r="H14" s="281"/>
      <c r="I14" s="282"/>
      <c r="J14" s="183"/>
      <c r="K14" s="183"/>
      <c r="L14" s="183"/>
      <c r="M14" s="183"/>
      <c r="N14" s="183"/>
      <c r="O14" s="183"/>
      <c r="P14" s="183"/>
      <c r="Q14" s="183"/>
      <c r="R14" s="183"/>
      <c r="S14" s="183"/>
      <c r="T14" s="183"/>
    </row>
    <row r="15" spans="1:20" s="138" customFormat="1" ht="15" customHeight="1">
      <c r="A15" s="183"/>
      <c r="B15" s="183"/>
      <c r="C15" s="183"/>
      <c r="D15" s="183"/>
      <c r="F15" s="267"/>
      <c r="G15" s="665" t="s">
        <v>571</v>
      </c>
      <c r="H15" s="665"/>
      <c r="I15" s="194"/>
      <c r="J15" s="183"/>
      <c r="K15" s="183"/>
      <c r="L15" s="183"/>
      <c r="M15" s="183"/>
      <c r="N15" s="183"/>
      <c r="O15" s="183"/>
      <c r="P15" s="183"/>
      <c r="Q15" s="183"/>
      <c r="R15" s="183"/>
      <c r="S15" s="183"/>
      <c r="T15" s="183"/>
    </row>
  </sheetData>
  <sheetProtection algorithmName="SHA-512" hashValue="Hg9ZstINySMKuu2/sieMIEBo/TM4OpvDuJ9KqFKvKSNAoih8vWkgWS7RoWtpi7pZDF388JZrwCoMsLjtB+ObMA==" saltValue="9WUDAc6t12OkJirQmGCdm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1" customWidth="1"/>
  </cols>
  <sheetData>
    <row r="1" spans="1:27" ht="3" customHeight="1">
      <c r="AA1" s="71" t="s">
        <v>238</v>
      </c>
    </row>
    <row r="2" spans="1:27" ht="16.5" customHeight="1">
      <c r="B2" s="595" t="str">
        <f>"Код отчёта: " &amp; GetCode()</f>
        <v>Код отчёта: FAS.JKH.OPEN.INFO.REQUEST.WARM</v>
      </c>
      <c r="C2" s="595"/>
      <c r="D2" s="595"/>
      <c r="E2" s="595"/>
      <c r="F2" s="595"/>
      <c r="G2" s="595"/>
      <c r="Q2" s="36"/>
      <c r="R2" s="36"/>
      <c r="S2" s="36"/>
      <c r="T2" s="36"/>
      <c r="U2" s="36"/>
      <c r="V2" s="36"/>
      <c r="W2" s="36"/>
    </row>
    <row r="3" spans="1:27" ht="18" customHeight="1">
      <c r="B3" s="596" t="str">
        <f>"Версия " &amp; GetVersion()</f>
        <v>Версия 1.0.2</v>
      </c>
      <c r="C3" s="596"/>
      <c r="H3" s="36"/>
      <c r="I3" s="36"/>
      <c r="J3" s="36"/>
      <c r="K3" s="36"/>
      <c r="L3" s="36"/>
      <c r="M3" s="36"/>
      <c r="N3" s="36"/>
      <c r="O3" s="36"/>
      <c r="P3" s="36"/>
      <c r="Q3" s="36"/>
      <c r="R3" s="36"/>
      <c r="S3" s="36"/>
      <c r="T3" s="36"/>
      <c r="U3" s="36"/>
      <c r="V3" s="36"/>
      <c r="X3" s="36"/>
      <c r="Y3" s="36"/>
    </row>
    <row r="4" spans="1:27" ht="3" customHeight="1">
      <c r="D4" s="36"/>
      <c r="E4" s="36"/>
      <c r="F4" s="36"/>
      <c r="G4" s="36"/>
      <c r="H4" s="36"/>
      <c r="I4" s="36"/>
      <c r="J4" s="36"/>
      <c r="K4" s="36"/>
      <c r="L4" s="36"/>
      <c r="M4" s="36"/>
      <c r="N4" s="36"/>
      <c r="O4" s="36"/>
      <c r="P4" s="36"/>
      <c r="Q4" s="36"/>
      <c r="R4" s="36"/>
      <c r="S4" s="36"/>
      <c r="T4" s="36"/>
      <c r="U4" s="36"/>
      <c r="V4" s="36"/>
      <c r="W4" s="36"/>
      <c r="X4" s="36"/>
      <c r="Y4" s="36"/>
    </row>
    <row r="5" spans="1:27" ht="42.75" customHeight="1">
      <c r="B5" s="600" t="s">
        <v>676</v>
      </c>
      <c r="C5" s="601"/>
      <c r="D5" s="601"/>
      <c r="E5" s="601"/>
      <c r="F5" s="601"/>
      <c r="G5" s="601"/>
      <c r="H5" s="601"/>
      <c r="I5" s="601"/>
      <c r="J5" s="601"/>
      <c r="K5" s="601"/>
      <c r="L5" s="601"/>
      <c r="M5" s="601"/>
      <c r="N5" s="601"/>
      <c r="O5" s="601"/>
      <c r="P5" s="601"/>
      <c r="Q5" s="601"/>
      <c r="R5" s="601"/>
      <c r="S5" s="601"/>
      <c r="T5" s="601"/>
      <c r="U5" s="601"/>
      <c r="V5" s="601"/>
      <c r="W5" s="601"/>
      <c r="X5" s="601"/>
      <c r="Y5" s="601"/>
    </row>
    <row r="6" spans="1:27" ht="9.75" customHeight="1">
      <c r="A6" s="36"/>
      <c r="B6" s="70"/>
      <c r="C6" s="69"/>
      <c r="D6" s="52"/>
      <c r="E6" s="52"/>
      <c r="F6" s="52"/>
      <c r="G6" s="52"/>
      <c r="H6" s="52"/>
      <c r="I6" s="52"/>
      <c r="J6" s="52"/>
      <c r="K6" s="52"/>
      <c r="L6" s="52"/>
      <c r="M6" s="52"/>
      <c r="N6" s="52"/>
      <c r="O6" s="52"/>
      <c r="P6" s="52"/>
      <c r="Q6" s="52"/>
      <c r="R6" s="52"/>
      <c r="S6" s="52"/>
      <c r="T6" s="52"/>
      <c r="U6" s="52"/>
      <c r="V6" s="52"/>
      <c r="W6" s="52"/>
      <c r="X6" s="52"/>
      <c r="Y6" s="51"/>
    </row>
    <row r="7" spans="1:27" ht="15" customHeight="1">
      <c r="A7" s="36"/>
      <c r="B7" s="70"/>
      <c r="C7" s="69"/>
      <c r="D7" s="52"/>
      <c r="E7" s="597" t="s">
        <v>567</v>
      </c>
      <c r="F7" s="597"/>
      <c r="G7" s="597"/>
      <c r="H7" s="597"/>
      <c r="I7" s="597"/>
      <c r="J7" s="597"/>
      <c r="K7" s="597"/>
      <c r="L7" s="597"/>
      <c r="M7" s="597"/>
      <c r="N7" s="597"/>
      <c r="O7" s="597"/>
      <c r="P7" s="597"/>
      <c r="Q7" s="597"/>
      <c r="R7" s="597"/>
      <c r="S7" s="597"/>
      <c r="T7" s="597"/>
      <c r="U7" s="597"/>
      <c r="V7" s="597"/>
      <c r="W7" s="597"/>
      <c r="X7" s="597"/>
      <c r="Y7" s="51"/>
    </row>
    <row r="8" spans="1:27" ht="15" customHeight="1">
      <c r="A8" s="36"/>
      <c r="B8" s="70"/>
      <c r="C8" s="69"/>
      <c r="D8" s="52"/>
      <c r="E8" s="597"/>
      <c r="F8" s="597"/>
      <c r="G8" s="597"/>
      <c r="H8" s="597"/>
      <c r="I8" s="597"/>
      <c r="J8" s="597"/>
      <c r="K8" s="597"/>
      <c r="L8" s="597"/>
      <c r="M8" s="597"/>
      <c r="N8" s="597"/>
      <c r="O8" s="597"/>
      <c r="P8" s="597"/>
      <c r="Q8" s="597"/>
      <c r="R8" s="597"/>
      <c r="S8" s="597"/>
      <c r="T8" s="597"/>
      <c r="U8" s="597"/>
      <c r="V8" s="597"/>
      <c r="W8" s="597"/>
      <c r="X8" s="597"/>
      <c r="Y8" s="51"/>
    </row>
    <row r="9" spans="1:27" ht="15" customHeight="1">
      <c r="A9" s="36"/>
      <c r="B9" s="70"/>
      <c r="C9" s="69"/>
      <c r="D9" s="52"/>
      <c r="E9" s="597"/>
      <c r="F9" s="597"/>
      <c r="G9" s="597"/>
      <c r="H9" s="597"/>
      <c r="I9" s="597"/>
      <c r="J9" s="597"/>
      <c r="K9" s="597"/>
      <c r="L9" s="597"/>
      <c r="M9" s="597"/>
      <c r="N9" s="597"/>
      <c r="O9" s="597"/>
      <c r="P9" s="597"/>
      <c r="Q9" s="597"/>
      <c r="R9" s="597"/>
      <c r="S9" s="597"/>
      <c r="T9" s="597"/>
      <c r="U9" s="597"/>
      <c r="V9" s="597"/>
      <c r="W9" s="597"/>
      <c r="X9" s="597"/>
      <c r="Y9" s="51"/>
    </row>
    <row r="10" spans="1:27" ht="10.5" customHeight="1">
      <c r="A10" s="36"/>
      <c r="B10" s="70"/>
      <c r="C10" s="69"/>
      <c r="D10" s="52"/>
      <c r="E10" s="597"/>
      <c r="F10" s="597"/>
      <c r="G10" s="597"/>
      <c r="H10" s="597"/>
      <c r="I10" s="597"/>
      <c r="J10" s="597"/>
      <c r="K10" s="597"/>
      <c r="L10" s="597"/>
      <c r="M10" s="597"/>
      <c r="N10" s="597"/>
      <c r="O10" s="597"/>
      <c r="P10" s="597"/>
      <c r="Q10" s="597"/>
      <c r="R10" s="597"/>
      <c r="S10" s="597"/>
      <c r="T10" s="597"/>
      <c r="U10" s="597"/>
      <c r="V10" s="597"/>
      <c r="W10" s="597"/>
      <c r="X10" s="597"/>
      <c r="Y10" s="51"/>
    </row>
    <row r="11" spans="1:27" ht="27" customHeight="1">
      <c r="A11" s="36"/>
      <c r="B11" s="70"/>
      <c r="C11" s="69"/>
      <c r="D11" s="52"/>
      <c r="E11" s="597"/>
      <c r="F11" s="597"/>
      <c r="G11" s="597"/>
      <c r="H11" s="597"/>
      <c r="I11" s="597"/>
      <c r="J11" s="597"/>
      <c r="K11" s="597"/>
      <c r="L11" s="597"/>
      <c r="M11" s="597"/>
      <c r="N11" s="597"/>
      <c r="O11" s="597"/>
      <c r="P11" s="597"/>
      <c r="Q11" s="597"/>
      <c r="R11" s="597"/>
      <c r="S11" s="597"/>
      <c r="T11" s="597"/>
      <c r="U11" s="597"/>
      <c r="V11" s="597"/>
      <c r="W11" s="597"/>
      <c r="X11" s="597"/>
      <c r="Y11" s="51"/>
    </row>
    <row r="12" spans="1:27" ht="12" customHeight="1">
      <c r="A12" s="36"/>
      <c r="B12" s="70"/>
      <c r="C12" s="69"/>
      <c r="D12" s="52"/>
      <c r="E12" s="597"/>
      <c r="F12" s="597"/>
      <c r="G12" s="597"/>
      <c r="H12" s="597"/>
      <c r="I12" s="597"/>
      <c r="J12" s="597"/>
      <c r="K12" s="597"/>
      <c r="L12" s="597"/>
      <c r="M12" s="597"/>
      <c r="N12" s="597"/>
      <c r="O12" s="597"/>
      <c r="P12" s="597"/>
      <c r="Q12" s="597"/>
      <c r="R12" s="597"/>
      <c r="S12" s="597"/>
      <c r="T12" s="597"/>
      <c r="U12" s="597"/>
      <c r="V12" s="597"/>
      <c r="W12" s="597"/>
      <c r="X12" s="597"/>
      <c r="Y12" s="51"/>
    </row>
    <row r="13" spans="1:27" ht="38.25" customHeight="1">
      <c r="A13" s="36"/>
      <c r="B13" s="70"/>
      <c r="C13" s="69"/>
      <c r="D13" s="52"/>
      <c r="E13" s="597"/>
      <c r="F13" s="597"/>
      <c r="G13" s="597"/>
      <c r="H13" s="597"/>
      <c r="I13" s="597"/>
      <c r="J13" s="597"/>
      <c r="K13" s="597"/>
      <c r="L13" s="597"/>
      <c r="M13" s="597"/>
      <c r="N13" s="597"/>
      <c r="O13" s="597"/>
      <c r="P13" s="597"/>
      <c r="Q13" s="597"/>
      <c r="R13" s="597"/>
      <c r="S13" s="597"/>
      <c r="T13" s="597"/>
      <c r="U13" s="597"/>
      <c r="V13" s="597"/>
      <c r="W13" s="597"/>
      <c r="X13" s="597"/>
      <c r="Y13" s="65"/>
    </row>
    <row r="14" spans="1:27" ht="15" customHeight="1">
      <c r="A14" s="36"/>
      <c r="B14" s="70"/>
      <c r="C14" s="69"/>
      <c r="D14" s="52"/>
      <c r="E14" s="597"/>
      <c r="F14" s="597"/>
      <c r="G14" s="597"/>
      <c r="H14" s="597"/>
      <c r="I14" s="597"/>
      <c r="J14" s="597"/>
      <c r="K14" s="597"/>
      <c r="L14" s="597"/>
      <c r="M14" s="597"/>
      <c r="N14" s="597"/>
      <c r="O14" s="597"/>
      <c r="P14" s="597"/>
      <c r="Q14" s="597"/>
      <c r="R14" s="597"/>
      <c r="S14" s="597"/>
      <c r="T14" s="597"/>
      <c r="U14" s="597"/>
      <c r="V14" s="597"/>
      <c r="W14" s="597"/>
      <c r="X14" s="597"/>
      <c r="Y14" s="51"/>
    </row>
    <row r="15" spans="1:27" ht="15">
      <c r="A15" s="36"/>
      <c r="B15" s="70"/>
      <c r="C15" s="69"/>
      <c r="D15" s="52"/>
      <c r="E15" s="597"/>
      <c r="F15" s="597"/>
      <c r="G15" s="597"/>
      <c r="H15" s="597"/>
      <c r="I15" s="597"/>
      <c r="J15" s="597"/>
      <c r="K15" s="597"/>
      <c r="L15" s="597"/>
      <c r="M15" s="597"/>
      <c r="N15" s="597"/>
      <c r="O15" s="597"/>
      <c r="P15" s="597"/>
      <c r="Q15" s="597"/>
      <c r="R15" s="597"/>
      <c r="S15" s="597"/>
      <c r="T15" s="597"/>
      <c r="U15" s="597"/>
      <c r="V15" s="597"/>
      <c r="W15" s="597"/>
      <c r="X15" s="597"/>
      <c r="Y15" s="51"/>
    </row>
    <row r="16" spans="1:27" ht="15">
      <c r="A16" s="36"/>
      <c r="B16" s="70"/>
      <c r="C16" s="69"/>
      <c r="D16" s="52"/>
      <c r="E16" s="597"/>
      <c r="F16" s="597"/>
      <c r="G16" s="597"/>
      <c r="H16" s="597"/>
      <c r="I16" s="597"/>
      <c r="J16" s="597"/>
      <c r="K16" s="597"/>
      <c r="L16" s="597"/>
      <c r="M16" s="597"/>
      <c r="N16" s="597"/>
      <c r="O16" s="597"/>
      <c r="P16" s="597"/>
      <c r="Q16" s="597"/>
      <c r="R16" s="597"/>
      <c r="S16" s="597"/>
      <c r="T16" s="597"/>
      <c r="U16" s="597"/>
      <c r="V16" s="597"/>
      <c r="W16" s="597"/>
      <c r="X16" s="597"/>
      <c r="Y16" s="51"/>
    </row>
    <row r="17" spans="1:25" ht="15" customHeight="1">
      <c r="A17" s="36"/>
      <c r="B17" s="70"/>
      <c r="C17" s="69"/>
      <c r="D17" s="52"/>
      <c r="E17" s="597"/>
      <c r="F17" s="597"/>
      <c r="G17" s="597"/>
      <c r="H17" s="597"/>
      <c r="I17" s="597"/>
      <c r="J17" s="597"/>
      <c r="K17" s="597"/>
      <c r="L17" s="597"/>
      <c r="M17" s="597"/>
      <c r="N17" s="597"/>
      <c r="O17" s="597"/>
      <c r="P17" s="597"/>
      <c r="Q17" s="597"/>
      <c r="R17" s="597"/>
      <c r="S17" s="597"/>
      <c r="T17" s="597"/>
      <c r="U17" s="597"/>
      <c r="V17" s="597"/>
      <c r="W17" s="597"/>
      <c r="X17" s="597"/>
      <c r="Y17" s="51"/>
    </row>
    <row r="18" spans="1:25" ht="15">
      <c r="A18" s="36"/>
      <c r="B18" s="70"/>
      <c r="C18" s="69"/>
      <c r="D18" s="52"/>
      <c r="E18" s="597"/>
      <c r="F18" s="597"/>
      <c r="G18" s="597"/>
      <c r="H18" s="597"/>
      <c r="I18" s="597"/>
      <c r="J18" s="597"/>
      <c r="K18" s="597"/>
      <c r="L18" s="597"/>
      <c r="M18" s="597"/>
      <c r="N18" s="597"/>
      <c r="O18" s="597"/>
      <c r="P18" s="597"/>
      <c r="Q18" s="597"/>
      <c r="R18" s="597"/>
      <c r="S18" s="597"/>
      <c r="T18" s="597"/>
      <c r="U18" s="597"/>
      <c r="V18" s="597"/>
      <c r="W18" s="597"/>
      <c r="X18" s="597"/>
      <c r="Y18" s="51"/>
    </row>
    <row r="19" spans="1:25" ht="59.25" customHeight="1">
      <c r="A19" s="36"/>
      <c r="B19" s="70"/>
      <c r="C19" s="69"/>
      <c r="D19" s="58"/>
      <c r="E19" s="597"/>
      <c r="F19" s="597"/>
      <c r="G19" s="597"/>
      <c r="H19" s="597"/>
      <c r="I19" s="597"/>
      <c r="J19" s="597"/>
      <c r="K19" s="597"/>
      <c r="L19" s="597"/>
      <c r="M19" s="597"/>
      <c r="N19" s="597"/>
      <c r="O19" s="597"/>
      <c r="P19" s="597"/>
      <c r="Q19" s="597"/>
      <c r="R19" s="597"/>
      <c r="S19" s="597"/>
      <c r="T19" s="597"/>
      <c r="U19" s="597"/>
      <c r="V19" s="597"/>
      <c r="W19" s="597"/>
      <c r="X19" s="597"/>
      <c r="Y19" s="51"/>
    </row>
    <row r="20" spans="1:25" ht="15" hidden="1">
      <c r="A20" s="36"/>
      <c r="B20" s="70"/>
      <c r="C20" s="69"/>
      <c r="D20" s="58"/>
      <c r="E20" s="57"/>
      <c r="F20" s="57"/>
      <c r="G20" s="57"/>
      <c r="H20" s="57"/>
      <c r="I20" s="57"/>
      <c r="J20" s="57"/>
      <c r="K20" s="57"/>
      <c r="L20" s="57"/>
      <c r="M20" s="57"/>
      <c r="N20" s="57"/>
      <c r="O20" s="57"/>
      <c r="P20" s="57"/>
      <c r="Q20" s="57"/>
      <c r="R20" s="57"/>
      <c r="S20" s="57"/>
      <c r="T20" s="57"/>
      <c r="U20" s="57"/>
      <c r="V20" s="57"/>
      <c r="W20" s="57"/>
      <c r="X20" s="57"/>
      <c r="Y20" s="51"/>
    </row>
    <row r="21" spans="1:25" ht="14.25" hidden="1" customHeight="1">
      <c r="A21" s="36"/>
      <c r="B21" s="70"/>
      <c r="C21" s="69"/>
      <c r="D21" s="53"/>
      <c r="E21" s="64" t="s">
        <v>236</v>
      </c>
      <c r="F21" s="603" t="s">
        <v>253</v>
      </c>
      <c r="G21" s="604"/>
      <c r="H21" s="604"/>
      <c r="I21" s="604"/>
      <c r="J21" s="604"/>
      <c r="K21" s="604"/>
      <c r="L21" s="604"/>
      <c r="M21" s="604"/>
      <c r="N21" s="52"/>
      <c r="O21" s="63" t="s">
        <v>236</v>
      </c>
      <c r="P21" s="605" t="s">
        <v>237</v>
      </c>
      <c r="Q21" s="606"/>
      <c r="R21" s="606"/>
      <c r="S21" s="606"/>
      <c r="T21" s="606"/>
      <c r="U21" s="606"/>
      <c r="V21" s="606"/>
      <c r="W21" s="606"/>
      <c r="X21" s="606"/>
      <c r="Y21" s="51"/>
    </row>
    <row r="22" spans="1:25" ht="14.25" hidden="1" customHeight="1">
      <c r="A22" s="36"/>
      <c r="B22" s="70"/>
      <c r="C22" s="69"/>
      <c r="D22" s="53"/>
      <c r="E22" s="81" t="s">
        <v>236</v>
      </c>
      <c r="F22" s="603" t="s">
        <v>239</v>
      </c>
      <c r="G22" s="604"/>
      <c r="H22" s="604"/>
      <c r="I22" s="604"/>
      <c r="J22" s="604"/>
      <c r="K22" s="604"/>
      <c r="L22" s="604"/>
      <c r="M22" s="604"/>
      <c r="N22" s="52"/>
      <c r="O22" s="66" t="s">
        <v>236</v>
      </c>
      <c r="P22" s="605" t="s">
        <v>565</v>
      </c>
      <c r="Q22" s="606"/>
      <c r="R22" s="606"/>
      <c r="S22" s="606"/>
      <c r="T22" s="606"/>
      <c r="U22" s="606"/>
      <c r="V22" s="606"/>
      <c r="W22" s="606"/>
      <c r="X22" s="606"/>
      <c r="Y22" s="51"/>
    </row>
    <row r="23" spans="1:25" ht="27" hidden="1" customHeight="1">
      <c r="A23" s="36"/>
      <c r="B23" s="70"/>
      <c r="C23" s="69"/>
      <c r="D23" s="53"/>
      <c r="E23" s="52"/>
      <c r="F23" s="52"/>
      <c r="G23" s="52"/>
      <c r="H23" s="52"/>
      <c r="I23" s="52"/>
      <c r="J23" s="52"/>
      <c r="K23" s="52"/>
      <c r="L23" s="52"/>
      <c r="M23" s="52"/>
      <c r="N23" s="52"/>
      <c r="O23" s="52"/>
      <c r="P23" s="598"/>
      <c r="Q23" s="598"/>
      <c r="R23" s="598"/>
      <c r="S23" s="598"/>
      <c r="T23" s="598"/>
      <c r="U23" s="598"/>
      <c r="V23" s="598"/>
      <c r="W23" s="598"/>
      <c r="X23" s="52"/>
      <c r="Y23" s="51"/>
    </row>
    <row r="24" spans="1:25" ht="10.5" hidden="1" customHeight="1">
      <c r="A24" s="36"/>
      <c r="B24" s="70"/>
      <c r="C24" s="69"/>
      <c r="D24" s="53"/>
      <c r="E24" s="52"/>
      <c r="F24" s="52"/>
      <c r="G24" s="52"/>
      <c r="H24" s="52"/>
      <c r="I24" s="52"/>
      <c r="J24" s="52"/>
      <c r="K24" s="52"/>
      <c r="L24" s="52"/>
      <c r="M24" s="52"/>
      <c r="N24" s="52"/>
      <c r="O24" s="52"/>
      <c r="P24" s="52"/>
      <c r="Q24" s="52"/>
      <c r="R24" s="52"/>
      <c r="S24" s="52"/>
      <c r="T24" s="52"/>
      <c r="U24" s="52"/>
      <c r="V24" s="52"/>
      <c r="W24" s="52"/>
      <c r="X24" s="52"/>
      <c r="Y24" s="51"/>
    </row>
    <row r="25" spans="1:25" ht="27" hidden="1" customHeight="1">
      <c r="A25" s="36"/>
      <c r="B25" s="70"/>
      <c r="C25" s="69"/>
      <c r="D25" s="53"/>
      <c r="E25" s="52"/>
      <c r="F25" s="52"/>
      <c r="G25" s="52"/>
      <c r="H25" s="52"/>
      <c r="I25" s="52"/>
      <c r="J25" s="52"/>
      <c r="K25" s="52"/>
      <c r="L25" s="52"/>
      <c r="M25" s="52"/>
      <c r="N25" s="52"/>
      <c r="O25" s="52"/>
      <c r="P25" s="52"/>
      <c r="Q25" s="52"/>
      <c r="R25" s="52"/>
      <c r="S25" s="52"/>
      <c r="T25" s="52"/>
      <c r="U25" s="52"/>
      <c r="V25" s="52"/>
      <c r="W25" s="52"/>
      <c r="X25" s="52"/>
      <c r="Y25" s="51"/>
    </row>
    <row r="26" spans="1:25" ht="12" hidden="1" customHeight="1">
      <c r="A26" s="36"/>
      <c r="B26" s="70"/>
      <c r="C26" s="69"/>
      <c r="D26" s="53"/>
      <c r="E26" s="52"/>
      <c r="F26" s="52"/>
      <c r="G26" s="52"/>
      <c r="H26" s="52"/>
      <c r="I26" s="52"/>
      <c r="J26" s="52"/>
      <c r="K26" s="52"/>
      <c r="L26" s="52"/>
      <c r="M26" s="52"/>
      <c r="N26" s="52"/>
      <c r="O26" s="52"/>
      <c r="P26" s="52"/>
      <c r="Q26" s="52"/>
      <c r="R26" s="52"/>
      <c r="S26" s="52"/>
      <c r="T26" s="52"/>
      <c r="U26" s="52"/>
      <c r="V26" s="52"/>
      <c r="W26" s="52"/>
      <c r="X26" s="52"/>
      <c r="Y26" s="51"/>
    </row>
    <row r="27" spans="1:25" ht="38.25" hidden="1" customHeight="1">
      <c r="A27" s="36"/>
      <c r="B27" s="70"/>
      <c r="C27" s="69"/>
      <c r="D27" s="53"/>
      <c r="E27" s="52"/>
      <c r="F27" s="52"/>
      <c r="G27" s="52"/>
      <c r="H27" s="52"/>
      <c r="I27" s="52"/>
      <c r="J27" s="52"/>
      <c r="K27" s="52"/>
      <c r="L27" s="52"/>
      <c r="M27" s="52"/>
      <c r="N27" s="52"/>
      <c r="O27" s="52"/>
      <c r="P27" s="52"/>
      <c r="Q27" s="52"/>
      <c r="R27" s="52"/>
      <c r="S27" s="52"/>
      <c r="T27" s="52"/>
      <c r="U27" s="52"/>
      <c r="V27" s="52"/>
      <c r="W27" s="52"/>
      <c r="X27" s="52"/>
      <c r="Y27" s="51"/>
    </row>
    <row r="28" spans="1:25" ht="15" hidden="1">
      <c r="A28" s="36"/>
      <c r="B28" s="70"/>
      <c r="C28" s="69"/>
      <c r="D28" s="53"/>
      <c r="E28" s="52"/>
      <c r="F28" s="52"/>
      <c r="G28" s="52"/>
      <c r="H28" s="52"/>
      <c r="I28" s="52"/>
      <c r="J28" s="52"/>
      <c r="K28" s="52"/>
      <c r="L28" s="52"/>
      <c r="M28" s="52"/>
      <c r="N28" s="52"/>
      <c r="O28" s="52"/>
      <c r="P28" s="52"/>
      <c r="Q28" s="52"/>
      <c r="R28" s="52"/>
      <c r="S28" s="52"/>
      <c r="T28" s="52"/>
      <c r="U28" s="52"/>
      <c r="V28" s="52"/>
      <c r="W28" s="52"/>
      <c r="X28" s="52"/>
      <c r="Y28" s="51"/>
    </row>
    <row r="29" spans="1:25" ht="15" hidden="1">
      <c r="A29" s="36"/>
      <c r="B29" s="70"/>
      <c r="C29" s="69"/>
      <c r="D29" s="53"/>
      <c r="E29" s="52"/>
      <c r="F29" s="52"/>
      <c r="G29" s="52"/>
      <c r="H29" s="52"/>
      <c r="I29" s="52"/>
      <c r="J29" s="52"/>
      <c r="K29" s="52"/>
      <c r="L29" s="52"/>
      <c r="M29" s="52"/>
      <c r="N29" s="52"/>
      <c r="O29" s="52"/>
      <c r="P29" s="52"/>
      <c r="Q29" s="52"/>
      <c r="R29" s="52"/>
      <c r="S29" s="52"/>
      <c r="T29" s="52"/>
      <c r="U29" s="52"/>
      <c r="V29" s="52"/>
      <c r="W29" s="52"/>
      <c r="X29" s="52"/>
      <c r="Y29" s="51"/>
    </row>
    <row r="30" spans="1:25" ht="15" hidden="1">
      <c r="A30" s="36"/>
      <c r="B30" s="70"/>
      <c r="C30" s="69"/>
      <c r="D30" s="53"/>
      <c r="E30" s="52"/>
      <c r="F30" s="52"/>
      <c r="G30" s="52"/>
      <c r="H30" s="52"/>
      <c r="I30" s="52"/>
      <c r="J30" s="52"/>
      <c r="K30" s="52"/>
      <c r="L30" s="52"/>
      <c r="M30" s="52"/>
      <c r="N30" s="52"/>
      <c r="O30" s="52"/>
      <c r="P30" s="52"/>
      <c r="Q30" s="52"/>
      <c r="R30" s="52"/>
      <c r="S30" s="52"/>
      <c r="T30" s="52"/>
      <c r="U30" s="52"/>
      <c r="V30" s="52"/>
      <c r="W30" s="52"/>
      <c r="X30" s="52"/>
      <c r="Y30" s="51"/>
    </row>
    <row r="31" spans="1:25" ht="15" hidden="1">
      <c r="A31" s="36"/>
      <c r="B31" s="70"/>
      <c r="C31" s="69"/>
      <c r="D31" s="53"/>
      <c r="E31" s="52"/>
      <c r="F31" s="52"/>
      <c r="G31" s="52"/>
      <c r="H31" s="52"/>
      <c r="I31" s="52"/>
      <c r="J31" s="52"/>
      <c r="K31" s="52"/>
      <c r="L31" s="52"/>
      <c r="M31" s="52"/>
      <c r="N31" s="52"/>
      <c r="O31" s="52"/>
      <c r="P31" s="52"/>
      <c r="Q31" s="52"/>
      <c r="R31" s="52"/>
      <c r="S31" s="52"/>
      <c r="T31" s="52"/>
      <c r="U31" s="52"/>
      <c r="V31" s="52"/>
      <c r="W31" s="52"/>
      <c r="X31" s="52"/>
      <c r="Y31" s="51"/>
    </row>
    <row r="32" spans="1:25" ht="15" hidden="1">
      <c r="A32" s="36"/>
      <c r="B32" s="70"/>
      <c r="C32" s="69"/>
      <c r="D32" s="53"/>
      <c r="E32" s="52"/>
      <c r="F32" s="52"/>
      <c r="G32" s="52"/>
      <c r="H32" s="52"/>
      <c r="I32" s="52"/>
      <c r="J32" s="52"/>
      <c r="K32" s="52"/>
      <c r="L32" s="52"/>
      <c r="M32" s="52"/>
      <c r="N32" s="52"/>
      <c r="O32" s="52"/>
      <c r="P32" s="52"/>
      <c r="Q32" s="52"/>
      <c r="R32" s="52"/>
      <c r="S32" s="52"/>
      <c r="T32" s="52"/>
      <c r="U32" s="52"/>
      <c r="V32" s="52"/>
      <c r="W32" s="52"/>
      <c r="X32" s="52"/>
      <c r="Y32" s="51"/>
    </row>
    <row r="33" spans="1:25" ht="18.75" hidden="1" customHeight="1">
      <c r="A33" s="36"/>
      <c r="B33" s="70"/>
      <c r="C33" s="69"/>
      <c r="D33" s="58"/>
      <c r="E33" s="57"/>
      <c r="F33" s="57"/>
      <c r="G33" s="57"/>
      <c r="H33" s="57"/>
      <c r="I33" s="57"/>
      <c r="J33" s="57"/>
      <c r="K33" s="57"/>
      <c r="L33" s="57"/>
      <c r="M33" s="57"/>
      <c r="N33" s="57"/>
      <c r="O33" s="57"/>
      <c r="P33" s="57"/>
      <c r="Q33" s="57"/>
      <c r="R33" s="57"/>
      <c r="S33" s="57"/>
      <c r="T33" s="57"/>
      <c r="U33" s="57"/>
      <c r="V33" s="57"/>
      <c r="W33" s="57"/>
      <c r="X33" s="57"/>
      <c r="Y33" s="51"/>
    </row>
    <row r="34" spans="1:25" ht="15" hidden="1">
      <c r="A34" s="36"/>
      <c r="B34" s="70"/>
      <c r="C34" s="69"/>
      <c r="D34" s="58"/>
      <c r="E34" s="57"/>
      <c r="F34" s="57"/>
      <c r="G34" s="57"/>
      <c r="H34" s="57"/>
      <c r="I34" s="57"/>
      <c r="J34" s="57"/>
      <c r="K34" s="57"/>
      <c r="L34" s="57"/>
      <c r="M34" s="57"/>
      <c r="N34" s="57"/>
      <c r="O34" s="57"/>
      <c r="P34" s="57"/>
      <c r="Q34" s="57"/>
      <c r="R34" s="57"/>
      <c r="S34" s="57"/>
      <c r="T34" s="57"/>
      <c r="U34" s="57"/>
      <c r="V34" s="57"/>
      <c r="W34" s="57"/>
      <c r="X34" s="57"/>
      <c r="Y34" s="51"/>
    </row>
    <row r="35" spans="1:25" ht="24" hidden="1" customHeight="1">
      <c r="A35" s="36"/>
      <c r="B35" s="70"/>
      <c r="C35" s="69"/>
      <c r="D35" s="53"/>
      <c r="E35" s="602" t="s">
        <v>392</v>
      </c>
      <c r="F35" s="602"/>
      <c r="G35" s="602"/>
      <c r="H35" s="602"/>
      <c r="I35" s="602"/>
      <c r="J35" s="602"/>
      <c r="K35" s="602"/>
      <c r="L35" s="602"/>
      <c r="M35" s="602"/>
      <c r="N35" s="602"/>
      <c r="O35" s="602"/>
      <c r="P35" s="602"/>
      <c r="Q35" s="602"/>
      <c r="R35" s="602"/>
      <c r="S35" s="602"/>
      <c r="T35" s="602"/>
      <c r="U35" s="602"/>
      <c r="V35" s="602"/>
      <c r="W35" s="602"/>
      <c r="X35" s="602"/>
      <c r="Y35" s="51"/>
    </row>
    <row r="36" spans="1:25" ht="38.25" hidden="1" customHeight="1">
      <c r="A36" s="36"/>
      <c r="B36" s="70"/>
      <c r="C36" s="69"/>
      <c r="D36" s="53"/>
      <c r="E36" s="602"/>
      <c r="F36" s="602"/>
      <c r="G36" s="602"/>
      <c r="H36" s="602"/>
      <c r="I36" s="602"/>
      <c r="J36" s="602"/>
      <c r="K36" s="602"/>
      <c r="L36" s="602"/>
      <c r="M36" s="602"/>
      <c r="N36" s="602"/>
      <c r="O36" s="602"/>
      <c r="P36" s="602"/>
      <c r="Q36" s="602"/>
      <c r="R36" s="602"/>
      <c r="S36" s="602"/>
      <c r="T36" s="602"/>
      <c r="U36" s="602"/>
      <c r="V36" s="602"/>
      <c r="W36" s="602"/>
      <c r="X36" s="602"/>
      <c r="Y36" s="51"/>
    </row>
    <row r="37" spans="1:25" ht="9.75" hidden="1" customHeight="1">
      <c r="A37" s="36"/>
      <c r="B37" s="70"/>
      <c r="C37" s="69"/>
      <c r="D37" s="53"/>
      <c r="E37" s="602"/>
      <c r="F37" s="602"/>
      <c r="G37" s="602"/>
      <c r="H37" s="602"/>
      <c r="I37" s="602"/>
      <c r="J37" s="602"/>
      <c r="K37" s="602"/>
      <c r="L37" s="602"/>
      <c r="M37" s="602"/>
      <c r="N37" s="602"/>
      <c r="O37" s="602"/>
      <c r="P37" s="602"/>
      <c r="Q37" s="602"/>
      <c r="R37" s="602"/>
      <c r="S37" s="602"/>
      <c r="T37" s="602"/>
      <c r="U37" s="602"/>
      <c r="V37" s="602"/>
      <c r="W37" s="602"/>
      <c r="X37" s="602"/>
      <c r="Y37" s="51"/>
    </row>
    <row r="38" spans="1:25" ht="51" hidden="1" customHeight="1">
      <c r="A38" s="36"/>
      <c r="B38" s="70"/>
      <c r="C38" s="69"/>
      <c r="D38" s="53"/>
      <c r="E38" s="602"/>
      <c r="F38" s="602"/>
      <c r="G38" s="602"/>
      <c r="H38" s="602"/>
      <c r="I38" s="602"/>
      <c r="J38" s="602"/>
      <c r="K38" s="602"/>
      <c r="L38" s="602"/>
      <c r="M38" s="602"/>
      <c r="N38" s="602"/>
      <c r="O38" s="602"/>
      <c r="P38" s="602"/>
      <c r="Q38" s="602"/>
      <c r="R38" s="602"/>
      <c r="S38" s="602"/>
      <c r="T38" s="602"/>
      <c r="U38" s="602"/>
      <c r="V38" s="602"/>
      <c r="W38" s="602"/>
      <c r="X38" s="602"/>
      <c r="Y38" s="51"/>
    </row>
    <row r="39" spans="1:25" ht="15" hidden="1" customHeight="1">
      <c r="A39" s="36"/>
      <c r="B39" s="70"/>
      <c r="C39" s="69"/>
      <c r="D39" s="53"/>
      <c r="E39" s="602"/>
      <c r="F39" s="602"/>
      <c r="G39" s="602"/>
      <c r="H39" s="602"/>
      <c r="I39" s="602"/>
      <c r="J39" s="602"/>
      <c r="K39" s="602"/>
      <c r="L39" s="602"/>
      <c r="M39" s="602"/>
      <c r="N39" s="602"/>
      <c r="O39" s="602"/>
      <c r="P39" s="602"/>
      <c r="Q39" s="602"/>
      <c r="R39" s="602"/>
      <c r="S39" s="602"/>
      <c r="T39" s="602"/>
      <c r="U39" s="602"/>
      <c r="V39" s="602"/>
      <c r="W39" s="602"/>
      <c r="X39" s="602"/>
      <c r="Y39" s="51"/>
    </row>
    <row r="40" spans="1:25" ht="12" hidden="1" customHeight="1">
      <c r="A40" s="36"/>
      <c r="B40" s="70"/>
      <c r="C40" s="69"/>
      <c r="D40" s="53"/>
      <c r="E40" s="607"/>
      <c r="F40" s="608"/>
      <c r="G40" s="608"/>
      <c r="H40" s="608"/>
      <c r="I40" s="608"/>
      <c r="J40" s="608"/>
      <c r="K40" s="608"/>
      <c r="L40" s="608"/>
      <c r="M40" s="608"/>
      <c r="N40" s="608"/>
      <c r="O40" s="608"/>
      <c r="P40" s="608"/>
      <c r="Q40" s="608"/>
      <c r="R40" s="608"/>
      <c r="S40" s="608"/>
      <c r="T40" s="608"/>
      <c r="U40" s="608"/>
      <c r="V40" s="608"/>
      <c r="W40" s="608"/>
      <c r="X40" s="608"/>
      <c r="Y40" s="51"/>
    </row>
    <row r="41" spans="1:25" ht="38.25" hidden="1" customHeight="1">
      <c r="A41" s="36"/>
      <c r="B41" s="70"/>
      <c r="C41" s="69"/>
      <c r="D41" s="53"/>
      <c r="E41" s="602"/>
      <c r="F41" s="602"/>
      <c r="G41" s="602"/>
      <c r="H41" s="602"/>
      <c r="I41" s="602"/>
      <c r="J41" s="602"/>
      <c r="K41" s="602"/>
      <c r="L41" s="602"/>
      <c r="M41" s="602"/>
      <c r="N41" s="602"/>
      <c r="O41" s="602"/>
      <c r="P41" s="602"/>
      <c r="Q41" s="602"/>
      <c r="R41" s="602"/>
      <c r="S41" s="602"/>
      <c r="T41" s="602"/>
      <c r="U41" s="602"/>
      <c r="V41" s="602"/>
      <c r="W41" s="602"/>
      <c r="X41" s="602"/>
      <c r="Y41" s="51"/>
    </row>
    <row r="42" spans="1:25" ht="15" hidden="1">
      <c r="A42" s="36"/>
      <c r="B42" s="70"/>
      <c r="C42" s="69"/>
      <c r="D42" s="53"/>
      <c r="E42" s="602"/>
      <c r="F42" s="602"/>
      <c r="G42" s="602"/>
      <c r="H42" s="602"/>
      <c r="I42" s="602"/>
      <c r="J42" s="602"/>
      <c r="K42" s="602"/>
      <c r="L42" s="602"/>
      <c r="M42" s="602"/>
      <c r="N42" s="602"/>
      <c r="O42" s="602"/>
      <c r="P42" s="602"/>
      <c r="Q42" s="602"/>
      <c r="R42" s="602"/>
      <c r="S42" s="602"/>
      <c r="T42" s="602"/>
      <c r="U42" s="602"/>
      <c r="V42" s="602"/>
      <c r="W42" s="602"/>
      <c r="X42" s="602"/>
      <c r="Y42" s="51"/>
    </row>
    <row r="43" spans="1:25" ht="15" hidden="1">
      <c r="A43" s="36"/>
      <c r="B43" s="70"/>
      <c r="C43" s="69"/>
      <c r="D43" s="53"/>
      <c r="E43" s="602"/>
      <c r="F43" s="602"/>
      <c r="G43" s="602"/>
      <c r="H43" s="602"/>
      <c r="I43" s="602"/>
      <c r="J43" s="602"/>
      <c r="K43" s="602"/>
      <c r="L43" s="602"/>
      <c r="M43" s="602"/>
      <c r="N43" s="602"/>
      <c r="O43" s="602"/>
      <c r="P43" s="602"/>
      <c r="Q43" s="602"/>
      <c r="R43" s="602"/>
      <c r="S43" s="602"/>
      <c r="T43" s="602"/>
      <c r="U43" s="602"/>
      <c r="V43" s="602"/>
      <c r="W43" s="602"/>
      <c r="X43" s="602"/>
      <c r="Y43" s="51"/>
    </row>
    <row r="44" spans="1:25" ht="33.75" hidden="1" customHeight="1">
      <c r="A44" s="36"/>
      <c r="B44" s="70"/>
      <c r="C44" s="69"/>
      <c r="D44" s="58"/>
      <c r="E44" s="602"/>
      <c r="F44" s="602"/>
      <c r="G44" s="602"/>
      <c r="H44" s="602"/>
      <c r="I44" s="602"/>
      <c r="J44" s="602"/>
      <c r="K44" s="602"/>
      <c r="L44" s="602"/>
      <c r="M44" s="602"/>
      <c r="N44" s="602"/>
      <c r="O44" s="602"/>
      <c r="P44" s="602"/>
      <c r="Q44" s="602"/>
      <c r="R44" s="602"/>
      <c r="S44" s="602"/>
      <c r="T44" s="602"/>
      <c r="U44" s="602"/>
      <c r="V44" s="602"/>
      <c r="W44" s="602"/>
      <c r="X44" s="602"/>
      <c r="Y44" s="51"/>
    </row>
    <row r="45" spans="1:25" ht="15" hidden="1">
      <c r="A45" s="36"/>
      <c r="B45" s="70"/>
      <c r="C45" s="69"/>
      <c r="D45" s="58"/>
      <c r="E45" s="602"/>
      <c r="F45" s="602"/>
      <c r="G45" s="602"/>
      <c r="H45" s="602"/>
      <c r="I45" s="602"/>
      <c r="J45" s="602"/>
      <c r="K45" s="602"/>
      <c r="L45" s="602"/>
      <c r="M45" s="602"/>
      <c r="N45" s="602"/>
      <c r="O45" s="602"/>
      <c r="P45" s="602"/>
      <c r="Q45" s="602"/>
      <c r="R45" s="602"/>
      <c r="S45" s="602"/>
      <c r="T45" s="602"/>
      <c r="U45" s="602"/>
      <c r="V45" s="602"/>
      <c r="W45" s="602"/>
      <c r="X45" s="602"/>
      <c r="Y45" s="51"/>
    </row>
    <row r="46" spans="1:25" ht="24" hidden="1" customHeight="1">
      <c r="A46" s="36"/>
      <c r="B46" s="70"/>
      <c r="C46" s="69"/>
      <c r="D46" s="53"/>
      <c r="E46" s="597" t="s">
        <v>235</v>
      </c>
      <c r="F46" s="597"/>
      <c r="G46" s="597"/>
      <c r="H46" s="597"/>
      <c r="I46" s="597"/>
      <c r="J46" s="597"/>
      <c r="K46" s="597"/>
      <c r="L46" s="597"/>
      <c r="M46" s="597"/>
      <c r="N46" s="597"/>
      <c r="O46" s="597"/>
      <c r="P46" s="597"/>
      <c r="Q46" s="597"/>
      <c r="R46" s="597"/>
      <c r="S46" s="597"/>
      <c r="T46" s="597"/>
      <c r="U46" s="597"/>
      <c r="V46" s="597"/>
      <c r="W46" s="597"/>
      <c r="X46" s="597"/>
      <c r="Y46" s="51"/>
    </row>
    <row r="47" spans="1:25" ht="37.5" hidden="1" customHeight="1">
      <c r="A47" s="36"/>
      <c r="B47" s="70"/>
      <c r="C47" s="69"/>
      <c r="D47" s="53"/>
      <c r="E47" s="597"/>
      <c r="F47" s="597"/>
      <c r="G47" s="597"/>
      <c r="H47" s="597"/>
      <c r="I47" s="597"/>
      <c r="J47" s="597"/>
      <c r="K47" s="597"/>
      <c r="L47" s="597"/>
      <c r="M47" s="597"/>
      <c r="N47" s="597"/>
      <c r="O47" s="597"/>
      <c r="P47" s="597"/>
      <c r="Q47" s="597"/>
      <c r="R47" s="597"/>
      <c r="S47" s="597"/>
      <c r="T47" s="597"/>
      <c r="U47" s="597"/>
      <c r="V47" s="597"/>
      <c r="W47" s="597"/>
      <c r="X47" s="597"/>
      <c r="Y47" s="51"/>
    </row>
    <row r="48" spans="1:25" ht="24" hidden="1" customHeight="1">
      <c r="A48" s="36"/>
      <c r="B48" s="70"/>
      <c r="C48" s="69"/>
      <c r="D48" s="53"/>
      <c r="E48" s="597"/>
      <c r="F48" s="597"/>
      <c r="G48" s="597"/>
      <c r="H48" s="597"/>
      <c r="I48" s="597"/>
      <c r="J48" s="597"/>
      <c r="K48" s="597"/>
      <c r="L48" s="597"/>
      <c r="M48" s="597"/>
      <c r="N48" s="597"/>
      <c r="O48" s="597"/>
      <c r="P48" s="597"/>
      <c r="Q48" s="597"/>
      <c r="R48" s="597"/>
      <c r="S48" s="597"/>
      <c r="T48" s="597"/>
      <c r="U48" s="597"/>
      <c r="V48" s="597"/>
      <c r="W48" s="597"/>
      <c r="X48" s="597"/>
      <c r="Y48" s="51"/>
    </row>
    <row r="49" spans="1:25" ht="51" hidden="1" customHeight="1">
      <c r="A49" s="36"/>
      <c r="B49" s="70"/>
      <c r="C49" s="69"/>
      <c r="D49" s="53"/>
      <c r="E49" s="597"/>
      <c r="F49" s="597"/>
      <c r="G49" s="597"/>
      <c r="H49" s="597"/>
      <c r="I49" s="597"/>
      <c r="J49" s="597"/>
      <c r="K49" s="597"/>
      <c r="L49" s="597"/>
      <c r="M49" s="597"/>
      <c r="N49" s="597"/>
      <c r="O49" s="597"/>
      <c r="P49" s="597"/>
      <c r="Q49" s="597"/>
      <c r="R49" s="597"/>
      <c r="S49" s="597"/>
      <c r="T49" s="597"/>
      <c r="U49" s="597"/>
      <c r="V49" s="597"/>
      <c r="W49" s="597"/>
      <c r="X49" s="597"/>
      <c r="Y49" s="51"/>
    </row>
    <row r="50" spans="1:25" ht="15" hidden="1">
      <c r="A50" s="36"/>
      <c r="B50" s="70"/>
      <c r="C50" s="69"/>
      <c r="D50" s="53"/>
      <c r="E50" s="597"/>
      <c r="F50" s="597"/>
      <c r="G50" s="597"/>
      <c r="H50" s="597"/>
      <c r="I50" s="597"/>
      <c r="J50" s="597"/>
      <c r="K50" s="597"/>
      <c r="L50" s="597"/>
      <c r="M50" s="597"/>
      <c r="N50" s="597"/>
      <c r="O50" s="597"/>
      <c r="P50" s="597"/>
      <c r="Q50" s="597"/>
      <c r="R50" s="597"/>
      <c r="S50" s="597"/>
      <c r="T50" s="597"/>
      <c r="U50" s="597"/>
      <c r="V50" s="597"/>
      <c r="W50" s="597"/>
      <c r="X50" s="597"/>
      <c r="Y50" s="51"/>
    </row>
    <row r="51" spans="1:25" ht="15" hidden="1">
      <c r="A51" s="36"/>
      <c r="B51" s="70"/>
      <c r="C51" s="69"/>
      <c r="D51" s="53"/>
      <c r="E51" s="597"/>
      <c r="F51" s="597"/>
      <c r="G51" s="597"/>
      <c r="H51" s="597"/>
      <c r="I51" s="597"/>
      <c r="J51" s="597"/>
      <c r="K51" s="597"/>
      <c r="L51" s="597"/>
      <c r="M51" s="597"/>
      <c r="N51" s="597"/>
      <c r="O51" s="597"/>
      <c r="P51" s="597"/>
      <c r="Q51" s="597"/>
      <c r="R51" s="597"/>
      <c r="S51" s="597"/>
      <c r="T51" s="597"/>
      <c r="U51" s="597"/>
      <c r="V51" s="597"/>
      <c r="W51" s="597"/>
      <c r="X51" s="597"/>
      <c r="Y51" s="51"/>
    </row>
    <row r="52" spans="1:25" ht="15" hidden="1">
      <c r="A52" s="36"/>
      <c r="B52" s="70"/>
      <c r="C52" s="69"/>
      <c r="D52" s="53"/>
      <c r="E52" s="597"/>
      <c r="F52" s="597"/>
      <c r="G52" s="597"/>
      <c r="H52" s="597"/>
      <c r="I52" s="597"/>
      <c r="J52" s="597"/>
      <c r="K52" s="597"/>
      <c r="L52" s="597"/>
      <c r="M52" s="597"/>
      <c r="N52" s="597"/>
      <c r="O52" s="597"/>
      <c r="P52" s="597"/>
      <c r="Q52" s="597"/>
      <c r="R52" s="597"/>
      <c r="S52" s="597"/>
      <c r="T52" s="597"/>
      <c r="U52" s="597"/>
      <c r="V52" s="597"/>
      <c r="W52" s="597"/>
      <c r="X52" s="597"/>
      <c r="Y52" s="51"/>
    </row>
    <row r="53" spans="1:25" ht="15" hidden="1">
      <c r="A53" s="36"/>
      <c r="B53" s="70"/>
      <c r="C53" s="69"/>
      <c r="D53" s="53"/>
      <c r="E53" s="597"/>
      <c r="F53" s="597"/>
      <c r="G53" s="597"/>
      <c r="H53" s="597"/>
      <c r="I53" s="597"/>
      <c r="J53" s="597"/>
      <c r="K53" s="597"/>
      <c r="L53" s="597"/>
      <c r="M53" s="597"/>
      <c r="N53" s="597"/>
      <c r="O53" s="597"/>
      <c r="P53" s="597"/>
      <c r="Q53" s="597"/>
      <c r="R53" s="597"/>
      <c r="S53" s="597"/>
      <c r="T53" s="597"/>
      <c r="U53" s="597"/>
      <c r="V53" s="597"/>
      <c r="W53" s="597"/>
      <c r="X53" s="597"/>
      <c r="Y53" s="51"/>
    </row>
    <row r="54" spans="1:25" ht="15" hidden="1">
      <c r="A54" s="36"/>
      <c r="B54" s="70"/>
      <c r="C54" s="69"/>
      <c r="D54" s="53"/>
      <c r="E54" s="597"/>
      <c r="F54" s="597"/>
      <c r="G54" s="597"/>
      <c r="H54" s="597"/>
      <c r="I54" s="597"/>
      <c r="J54" s="597"/>
      <c r="K54" s="597"/>
      <c r="L54" s="597"/>
      <c r="M54" s="597"/>
      <c r="N54" s="597"/>
      <c r="O54" s="597"/>
      <c r="P54" s="597"/>
      <c r="Q54" s="597"/>
      <c r="R54" s="597"/>
      <c r="S54" s="597"/>
      <c r="T54" s="597"/>
      <c r="U54" s="597"/>
      <c r="V54" s="597"/>
      <c r="W54" s="597"/>
      <c r="X54" s="597"/>
      <c r="Y54" s="51"/>
    </row>
    <row r="55" spans="1:25" ht="15" hidden="1">
      <c r="A55" s="36"/>
      <c r="B55" s="70"/>
      <c r="C55" s="69"/>
      <c r="D55" s="53"/>
      <c r="E55" s="597"/>
      <c r="F55" s="597"/>
      <c r="G55" s="597"/>
      <c r="H55" s="597"/>
      <c r="I55" s="597"/>
      <c r="J55" s="597"/>
      <c r="K55" s="597"/>
      <c r="L55" s="597"/>
      <c r="M55" s="597"/>
      <c r="N55" s="597"/>
      <c r="O55" s="597"/>
      <c r="P55" s="597"/>
      <c r="Q55" s="597"/>
      <c r="R55" s="597"/>
      <c r="S55" s="597"/>
      <c r="T55" s="597"/>
      <c r="U55" s="597"/>
      <c r="V55" s="597"/>
      <c r="W55" s="597"/>
      <c r="X55" s="597"/>
      <c r="Y55" s="51"/>
    </row>
    <row r="56" spans="1:25" ht="25.5" hidden="1" customHeight="1">
      <c r="A56" s="36"/>
      <c r="B56" s="70"/>
      <c r="C56" s="69"/>
      <c r="D56" s="58"/>
      <c r="E56" s="597"/>
      <c r="F56" s="597"/>
      <c r="G56" s="597"/>
      <c r="H56" s="597"/>
      <c r="I56" s="597"/>
      <c r="J56" s="597"/>
      <c r="K56" s="597"/>
      <c r="L56" s="597"/>
      <c r="M56" s="597"/>
      <c r="N56" s="597"/>
      <c r="O56" s="597"/>
      <c r="P56" s="597"/>
      <c r="Q56" s="597"/>
      <c r="R56" s="597"/>
      <c r="S56" s="597"/>
      <c r="T56" s="597"/>
      <c r="U56" s="597"/>
      <c r="V56" s="597"/>
      <c r="W56" s="597"/>
      <c r="X56" s="597"/>
      <c r="Y56" s="51"/>
    </row>
    <row r="57" spans="1:25" ht="15" hidden="1">
      <c r="A57" s="36"/>
      <c r="B57" s="70"/>
      <c r="C57" s="69"/>
      <c r="D57" s="58"/>
      <c r="E57" s="597"/>
      <c r="F57" s="597"/>
      <c r="G57" s="597"/>
      <c r="H57" s="597"/>
      <c r="I57" s="597"/>
      <c r="J57" s="597"/>
      <c r="K57" s="597"/>
      <c r="L57" s="597"/>
      <c r="M57" s="597"/>
      <c r="N57" s="597"/>
      <c r="O57" s="597"/>
      <c r="P57" s="597"/>
      <c r="Q57" s="597"/>
      <c r="R57" s="597"/>
      <c r="S57" s="597"/>
      <c r="T57" s="597"/>
      <c r="U57" s="597"/>
      <c r="V57" s="597"/>
      <c r="W57" s="597"/>
      <c r="X57" s="597"/>
      <c r="Y57" s="51"/>
    </row>
    <row r="58" spans="1:25" ht="15" hidden="1" customHeight="1">
      <c r="A58" s="36"/>
      <c r="B58" s="70"/>
      <c r="C58" s="69"/>
      <c r="D58" s="53"/>
      <c r="E58" s="599" t="s">
        <v>393</v>
      </c>
      <c r="F58" s="599"/>
      <c r="G58" s="599"/>
      <c r="H58" s="599"/>
      <c r="I58" s="599"/>
      <c r="J58" s="599"/>
      <c r="K58" s="599"/>
      <c r="L58" s="599"/>
      <c r="M58" s="599"/>
      <c r="N58" s="599"/>
      <c r="O58" s="599"/>
      <c r="P58" s="599"/>
      <c r="Q58" s="599"/>
      <c r="R58" s="599"/>
      <c r="S58" s="599"/>
      <c r="T58" s="599"/>
      <c r="U58" s="599"/>
      <c r="V58" s="36"/>
      <c r="W58" s="36"/>
      <c r="X58" s="36"/>
      <c r="Y58" s="51"/>
    </row>
    <row r="59" spans="1:25" ht="15" hidden="1" customHeight="1">
      <c r="A59" s="36"/>
      <c r="B59" s="70"/>
      <c r="C59" s="69"/>
      <c r="D59" s="53"/>
      <c r="E59" s="613"/>
      <c r="F59" s="613"/>
      <c r="G59" s="613"/>
      <c r="H59" s="607"/>
      <c r="I59" s="608"/>
      <c r="J59" s="608"/>
      <c r="K59" s="608"/>
      <c r="L59" s="608"/>
      <c r="M59" s="608"/>
      <c r="N59" s="608"/>
      <c r="O59" s="608"/>
      <c r="P59" s="608"/>
      <c r="Q59" s="608"/>
      <c r="R59" s="608"/>
      <c r="S59" s="608"/>
      <c r="T59" s="608"/>
      <c r="U59" s="608"/>
      <c r="V59" s="608"/>
      <c r="W59" s="608"/>
      <c r="X59" s="608"/>
      <c r="Y59" s="51"/>
    </row>
    <row r="60" spans="1:25" ht="15" hidden="1" customHeight="1">
      <c r="A60" s="36"/>
      <c r="B60" s="70"/>
      <c r="C60" s="69"/>
      <c r="D60" s="53"/>
      <c r="E60" s="610"/>
      <c r="F60" s="610"/>
      <c r="G60" s="610"/>
      <c r="H60" s="612"/>
      <c r="I60" s="612"/>
      <c r="J60" s="612"/>
      <c r="K60" s="612"/>
      <c r="L60" s="612"/>
      <c r="M60" s="612"/>
      <c r="N60" s="612"/>
      <c r="O60" s="612"/>
      <c r="P60" s="612"/>
      <c r="Q60" s="612"/>
      <c r="R60" s="612"/>
      <c r="S60" s="612"/>
      <c r="T60" s="612"/>
      <c r="U60" s="612"/>
      <c r="V60" s="612"/>
      <c r="W60" s="612"/>
      <c r="X60" s="612"/>
      <c r="Y60" s="51"/>
    </row>
    <row r="61" spans="1:25" ht="15" hidden="1">
      <c r="A61" s="36"/>
      <c r="B61" s="70"/>
      <c r="C61" s="69"/>
      <c r="D61" s="53"/>
      <c r="E61" s="62"/>
      <c r="F61" s="60"/>
      <c r="G61" s="61"/>
      <c r="H61" s="612"/>
      <c r="I61" s="612"/>
      <c r="J61" s="612"/>
      <c r="K61" s="612"/>
      <c r="L61" s="612"/>
      <c r="M61" s="612"/>
      <c r="N61" s="612"/>
      <c r="O61" s="612"/>
      <c r="P61" s="612"/>
      <c r="Q61" s="612"/>
      <c r="R61" s="612"/>
      <c r="S61" s="612"/>
      <c r="T61" s="612"/>
      <c r="U61" s="612"/>
      <c r="V61" s="612"/>
      <c r="W61" s="612"/>
      <c r="X61" s="612"/>
      <c r="Y61" s="51"/>
    </row>
    <row r="62" spans="1:25" ht="27.75" hidden="1" customHeight="1">
      <c r="A62" s="36"/>
      <c r="B62" s="70"/>
      <c r="C62" s="69"/>
      <c r="D62" s="53"/>
      <c r="E62" s="52"/>
      <c r="F62" s="52"/>
      <c r="G62" s="52"/>
      <c r="H62" s="52"/>
      <c r="I62" s="52"/>
      <c r="J62" s="52"/>
      <c r="K62" s="52"/>
      <c r="L62" s="52"/>
      <c r="M62" s="52"/>
      <c r="N62" s="52"/>
      <c r="O62" s="52"/>
      <c r="P62" s="52"/>
      <c r="Q62" s="52"/>
      <c r="R62" s="52"/>
      <c r="S62" s="52"/>
      <c r="T62" s="52"/>
      <c r="U62" s="52"/>
      <c r="V62" s="52"/>
      <c r="W62" s="52"/>
      <c r="X62" s="52"/>
      <c r="Y62" s="51"/>
    </row>
    <row r="63" spans="1:25" ht="15" hidden="1">
      <c r="A63" s="36"/>
      <c r="B63" s="70"/>
      <c r="C63" s="69"/>
      <c r="D63" s="53"/>
      <c r="E63" s="52"/>
      <c r="F63" s="52"/>
      <c r="G63" s="52"/>
      <c r="H63" s="52"/>
      <c r="I63" s="52"/>
      <c r="J63" s="52"/>
      <c r="K63" s="52"/>
      <c r="L63" s="52"/>
      <c r="M63" s="52"/>
      <c r="N63" s="52"/>
      <c r="O63" s="52"/>
      <c r="P63" s="52"/>
      <c r="Q63" s="52"/>
      <c r="R63" s="52"/>
      <c r="S63" s="52"/>
      <c r="T63" s="52"/>
      <c r="U63" s="52"/>
      <c r="V63" s="52"/>
      <c r="W63" s="52"/>
      <c r="X63" s="52"/>
      <c r="Y63" s="51"/>
    </row>
    <row r="64" spans="1:25" ht="15" hidden="1">
      <c r="A64" s="36"/>
      <c r="B64" s="70"/>
      <c r="C64" s="69"/>
      <c r="D64" s="53"/>
      <c r="E64" s="52"/>
      <c r="F64" s="52"/>
      <c r="G64" s="52"/>
      <c r="H64" s="52"/>
      <c r="I64" s="52"/>
      <c r="J64" s="52"/>
      <c r="K64" s="52"/>
      <c r="L64" s="52"/>
      <c r="M64" s="52"/>
      <c r="N64" s="52"/>
      <c r="O64" s="52"/>
      <c r="P64" s="52"/>
      <c r="Q64" s="52"/>
      <c r="R64" s="52"/>
      <c r="S64" s="52"/>
      <c r="T64" s="52"/>
      <c r="U64" s="52"/>
      <c r="V64" s="52"/>
      <c r="W64" s="52"/>
      <c r="X64" s="52"/>
      <c r="Y64" s="51"/>
    </row>
    <row r="65" spans="1:25" ht="15" hidden="1">
      <c r="A65" s="36"/>
      <c r="B65" s="70"/>
      <c r="C65" s="69"/>
      <c r="D65" s="53"/>
      <c r="E65" s="52"/>
      <c r="F65" s="52"/>
      <c r="G65" s="52"/>
      <c r="H65" s="52"/>
      <c r="I65" s="52"/>
      <c r="J65" s="52"/>
      <c r="K65" s="52"/>
      <c r="L65" s="52"/>
      <c r="M65" s="52"/>
      <c r="N65" s="52"/>
      <c r="O65" s="52"/>
      <c r="P65" s="52"/>
      <c r="Q65" s="52"/>
      <c r="R65" s="52"/>
      <c r="S65" s="52"/>
      <c r="T65" s="52"/>
      <c r="U65" s="52"/>
      <c r="V65" s="52"/>
      <c r="W65" s="52"/>
      <c r="X65" s="52"/>
      <c r="Y65" s="51"/>
    </row>
    <row r="66" spans="1:25" ht="15" hidden="1">
      <c r="A66" s="36"/>
      <c r="B66" s="70"/>
      <c r="C66" s="69"/>
      <c r="D66" s="53"/>
      <c r="E66" s="52"/>
      <c r="F66" s="52"/>
      <c r="G66" s="52"/>
      <c r="H66" s="52"/>
      <c r="I66" s="52"/>
      <c r="J66" s="52"/>
      <c r="K66" s="52"/>
      <c r="L66" s="52"/>
      <c r="M66" s="52"/>
      <c r="N66" s="52"/>
      <c r="O66" s="52"/>
      <c r="P66" s="52"/>
      <c r="Q66" s="52"/>
      <c r="R66" s="52"/>
      <c r="S66" s="52"/>
      <c r="T66" s="52"/>
      <c r="U66" s="52"/>
      <c r="V66" s="52"/>
      <c r="W66" s="52"/>
      <c r="X66" s="52"/>
      <c r="Y66" s="51"/>
    </row>
    <row r="67" spans="1:25" ht="15" hidden="1">
      <c r="A67" s="36"/>
      <c r="B67" s="70"/>
      <c r="C67" s="69"/>
      <c r="D67" s="53"/>
      <c r="E67" s="52"/>
      <c r="F67" s="52"/>
      <c r="G67" s="52"/>
      <c r="H67" s="52"/>
      <c r="I67" s="52"/>
      <c r="J67" s="52"/>
      <c r="K67" s="52"/>
      <c r="L67" s="52"/>
      <c r="M67" s="52"/>
      <c r="N67" s="52"/>
      <c r="O67" s="52"/>
      <c r="P67" s="52"/>
      <c r="Q67" s="52"/>
      <c r="R67" s="52"/>
      <c r="S67" s="52"/>
      <c r="T67" s="52"/>
      <c r="U67" s="52"/>
      <c r="V67" s="52"/>
      <c r="W67" s="52"/>
      <c r="X67" s="52"/>
      <c r="Y67" s="51"/>
    </row>
    <row r="68" spans="1:25" ht="89.25" hidden="1" customHeight="1">
      <c r="A68" s="36"/>
      <c r="B68" s="70"/>
      <c r="C68" s="69"/>
      <c r="D68" s="58"/>
      <c r="E68" s="57"/>
      <c r="F68" s="57"/>
      <c r="G68" s="57"/>
      <c r="H68" s="57"/>
      <c r="I68" s="57"/>
      <c r="J68" s="57"/>
      <c r="K68" s="57"/>
      <c r="L68" s="57"/>
      <c r="M68" s="57"/>
      <c r="N68" s="57"/>
      <c r="O68" s="57"/>
      <c r="P68" s="57"/>
      <c r="Q68" s="57"/>
      <c r="R68" s="57"/>
      <c r="S68" s="57"/>
      <c r="T68" s="57"/>
      <c r="U68" s="57"/>
      <c r="V68" s="57"/>
      <c r="W68" s="57"/>
      <c r="X68" s="57"/>
      <c r="Y68" s="51"/>
    </row>
    <row r="69" spans="1:25" ht="15" hidden="1">
      <c r="A69" s="36"/>
      <c r="B69" s="70"/>
      <c r="C69" s="69"/>
      <c r="D69" s="58"/>
      <c r="E69" s="57"/>
      <c r="F69" s="57"/>
      <c r="G69" s="57"/>
      <c r="H69" s="57"/>
      <c r="I69" s="57"/>
      <c r="J69" s="57"/>
      <c r="K69" s="57"/>
      <c r="L69" s="57"/>
      <c r="M69" s="57"/>
      <c r="N69" s="57"/>
      <c r="O69" s="57"/>
      <c r="P69" s="57"/>
      <c r="Q69" s="57"/>
      <c r="R69" s="57"/>
      <c r="S69" s="57"/>
      <c r="T69" s="57"/>
      <c r="U69" s="57"/>
      <c r="V69" s="57"/>
      <c r="W69" s="57"/>
      <c r="X69" s="57"/>
      <c r="Y69" s="51"/>
    </row>
    <row r="70" spans="1:25" ht="15" hidden="1">
      <c r="A70" s="36"/>
      <c r="B70" s="70"/>
      <c r="C70" s="69"/>
      <c r="D70" s="53"/>
      <c r="E70" s="599" t="s">
        <v>394</v>
      </c>
      <c r="F70" s="599"/>
      <c r="G70" s="599"/>
      <c r="H70" s="599"/>
      <c r="I70" s="599"/>
      <c r="J70" s="599"/>
      <c r="K70" s="599"/>
      <c r="L70" s="599"/>
      <c r="M70" s="599"/>
      <c r="N70" s="599"/>
      <c r="O70" s="599"/>
      <c r="P70" s="599"/>
      <c r="Q70" s="599"/>
      <c r="R70" s="599"/>
      <c r="S70" s="599"/>
      <c r="T70" s="599"/>
      <c r="U70" s="361"/>
      <c r="V70" s="361"/>
      <c r="W70" s="361"/>
      <c r="X70" s="361"/>
      <c r="Y70" s="51"/>
    </row>
    <row r="71" spans="1:25" ht="15" hidden="1">
      <c r="A71" s="36"/>
      <c r="B71" s="70"/>
      <c r="C71" s="69"/>
      <c r="D71" s="53"/>
      <c r="E71" s="599" t="s">
        <v>564</v>
      </c>
      <c r="F71" s="599"/>
      <c r="G71" s="599"/>
      <c r="H71" s="599"/>
      <c r="I71" s="599"/>
      <c r="J71" s="599"/>
      <c r="K71" s="599"/>
      <c r="L71" s="599"/>
      <c r="M71" s="599"/>
      <c r="N71" s="599"/>
      <c r="O71" s="599"/>
      <c r="P71" s="599"/>
      <c r="Q71" s="599"/>
      <c r="R71" s="599"/>
      <c r="S71" s="599"/>
      <c r="T71" s="599"/>
      <c r="U71" s="362"/>
      <c r="V71" s="362"/>
      <c r="W71" s="362"/>
      <c r="X71" s="362"/>
      <c r="Y71" s="51"/>
    </row>
    <row r="72" spans="1:25" ht="40.5" hidden="1" customHeight="1">
      <c r="A72" s="36"/>
      <c r="B72" s="70"/>
      <c r="C72" s="69"/>
      <c r="D72" s="53"/>
      <c r="E72" s="362"/>
      <c r="F72" s="362"/>
      <c r="G72" s="362"/>
      <c r="H72" s="362"/>
      <c r="I72" s="362"/>
      <c r="J72" s="362"/>
      <c r="K72" s="362"/>
      <c r="L72" s="362"/>
      <c r="M72" s="362"/>
      <c r="N72" s="362"/>
      <c r="O72" s="362"/>
      <c r="P72" s="362"/>
      <c r="Q72" s="362"/>
      <c r="R72" s="362"/>
      <c r="S72" s="362"/>
      <c r="T72" s="362"/>
      <c r="U72" s="362"/>
      <c r="V72" s="362"/>
      <c r="W72" s="362"/>
      <c r="X72" s="362"/>
      <c r="Y72" s="51"/>
    </row>
    <row r="73" spans="1:25" ht="63" hidden="1" customHeight="1">
      <c r="A73" s="36"/>
      <c r="B73" s="70"/>
      <c r="C73" s="69"/>
      <c r="D73" s="53"/>
      <c r="E73" s="362"/>
      <c r="F73" s="362"/>
      <c r="G73" s="362"/>
      <c r="H73" s="362"/>
      <c r="I73" s="362"/>
      <c r="J73" s="362"/>
      <c r="K73" s="362"/>
      <c r="L73" s="362"/>
      <c r="M73" s="362"/>
      <c r="N73" s="362"/>
      <c r="O73" s="362"/>
      <c r="P73" s="362"/>
      <c r="Q73" s="362"/>
      <c r="R73" s="362"/>
      <c r="S73" s="362"/>
      <c r="T73" s="362"/>
      <c r="U73" s="362"/>
      <c r="V73" s="362"/>
      <c r="W73" s="362"/>
      <c r="X73" s="362"/>
      <c r="Y73" s="51"/>
    </row>
    <row r="74" spans="1:25" ht="30" hidden="1" customHeight="1">
      <c r="A74" s="36"/>
      <c r="B74" s="70"/>
      <c r="C74" s="69"/>
      <c r="D74" s="53"/>
      <c r="E74" s="362"/>
      <c r="F74" s="362"/>
      <c r="G74" s="362"/>
      <c r="H74" s="362"/>
      <c r="I74" s="362"/>
      <c r="J74" s="362"/>
      <c r="K74" s="362"/>
      <c r="L74" s="362"/>
      <c r="M74" s="362"/>
      <c r="N74" s="362"/>
      <c r="O74" s="362"/>
      <c r="P74" s="362"/>
      <c r="Q74" s="362"/>
      <c r="R74" s="362"/>
      <c r="S74" s="362"/>
      <c r="T74" s="362"/>
      <c r="U74" s="362"/>
      <c r="V74" s="362"/>
      <c r="W74" s="362"/>
      <c r="X74" s="362"/>
      <c r="Y74" s="51"/>
    </row>
    <row r="75" spans="1:25" ht="30" hidden="1" customHeight="1">
      <c r="A75" s="36"/>
      <c r="B75" s="70"/>
      <c r="C75" s="69"/>
      <c r="D75" s="53"/>
      <c r="E75" s="362"/>
      <c r="F75" s="362"/>
      <c r="G75" s="362"/>
      <c r="H75" s="362"/>
      <c r="I75" s="362"/>
      <c r="J75" s="362"/>
      <c r="K75" s="362"/>
      <c r="L75" s="362"/>
      <c r="M75" s="362"/>
      <c r="N75" s="362"/>
      <c r="O75" s="362"/>
      <c r="P75" s="362"/>
      <c r="Q75" s="362"/>
      <c r="R75" s="362"/>
      <c r="S75" s="362"/>
      <c r="T75" s="362"/>
      <c r="U75" s="362"/>
      <c r="V75" s="362"/>
      <c r="W75" s="362"/>
      <c r="X75" s="362"/>
      <c r="Y75" s="51"/>
    </row>
    <row r="76" spans="1:25" ht="15" hidden="1">
      <c r="A76" s="36"/>
      <c r="B76" s="70"/>
      <c r="C76" s="69"/>
      <c r="D76" s="53"/>
      <c r="E76" s="362"/>
      <c r="F76" s="362"/>
      <c r="G76" s="362"/>
      <c r="H76" s="362"/>
      <c r="I76" s="362"/>
      <c r="J76" s="362"/>
      <c r="K76" s="362"/>
      <c r="L76" s="362"/>
      <c r="M76" s="362"/>
      <c r="N76" s="362"/>
      <c r="O76" s="362"/>
      <c r="P76" s="362"/>
      <c r="Q76" s="362"/>
      <c r="R76" s="362"/>
      <c r="S76" s="362"/>
      <c r="T76" s="362"/>
      <c r="U76" s="362"/>
      <c r="V76" s="362"/>
      <c r="W76" s="362"/>
      <c r="X76" s="362"/>
      <c r="Y76" s="51"/>
    </row>
    <row r="77" spans="1:25" ht="15" hidden="1">
      <c r="A77" s="36"/>
      <c r="B77" s="70"/>
      <c r="C77" s="69"/>
      <c r="D77" s="53"/>
      <c r="E77" s="362"/>
      <c r="F77" s="362"/>
      <c r="G77" s="362"/>
      <c r="H77" s="362"/>
      <c r="I77" s="362"/>
      <c r="J77" s="362"/>
      <c r="K77" s="362"/>
      <c r="L77" s="362"/>
      <c r="M77" s="362"/>
      <c r="N77" s="362"/>
      <c r="O77" s="362"/>
      <c r="P77" s="362"/>
      <c r="Q77" s="362"/>
      <c r="R77" s="362"/>
      <c r="S77" s="362"/>
      <c r="T77" s="362"/>
      <c r="U77" s="362"/>
      <c r="V77" s="362"/>
      <c r="W77" s="362"/>
      <c r="X77" s="362"/>
      <c r="Y77" s="51"/>
    </row>
    <row r="78" spans="1:25" ht="8.25" hidden="1" customHeight="1">
      <c r="A78" s="36"/>
      <c r="B78" s="70"/>
      <c r="C78" s="69"/>
      <c r="D78" s="53"/>
      <c r="E78" s="72"/>
      <c r="F78" s="72"/>
      <c r="G78" s="72"/>
      <c r="H78" s="72"/>
      <c r="I78" s="72"/>
      <c r="J78" s="72"/>
      <c r="K78" s="72"/>
      <c r="L78" s="72"/>
      <c r="M78" s="72"/>
      <c r="N78" s="72"/>
      <c r="O78" s="72"/>
      <c r="P78" s="72"/>
      <c r="Q78" s="72"/>
      <c r="R78" s="72"/>
      <c r="S78" s="72"/>
      <c r="T78" s="72"/>
      <c r="U78" s="72"/>
      <c r="V78" s="72"/>
      <c r="W78" s="72"/>
      <c r="X78" s="72"/>
      <c r="Y78" s="51"/>
    </row>
    <row r="79" spans="1:25" ht="21" hidden="1" customHeight="1">
      <c r="A79" s="36"/>
      <c r="B79" s="70"/>
      <c r="C79" s="69"/>
      <c r="D79" s="53"/>
      <c r="E79" s="363"/>
      <c r="F79" s="363"/>
      <c r="G79" s="363"/>
      <c r="H79" s="363"/>
      <c r="I79" s="363"/>
      <c r="J79" s="363"/>
      <c r="K79" s="363"/>
      <c r="L79" s="363"/>
      <c r="M79" s="363"/>
      <c r="N79" s="363"/>
      <c r="O79" s="363"/>
      <c r="P79" s="363"/>
      <c r="Q79" s="363"/>
      <c r="R79" s="363"/>
      <c r="S79" s="363"/>
      <c r="T79" s="363"/>
      <c r="U79" s="363"/>
      <c r="V79" s="363"/>
      <c r="W79" s="363"/>
      <c r="X79" s="363"/>
      <c r="Y79" s="51"/>
    </row>
    <row r="80" spans="1:25" ht="14.25" hidden="1" customHeight="1">
      <c r="A80" s="36"/>
      <c r="B80" s="70"/>
      <c r="C80" s="69"/>
      <c r="D80" s="53"/>
      <c r="E80" s="364"/>
      <c r="F80" s="364"/>
      <c r="G80" s="364"/>
      <c r="H80" s="364"/>
      <c r="Y80" s="51"/>
    </row>
    <row r="81" spans="1:25" ht="15" hidden="1">
      <c r="A81" s="36"/>
      <c r="B81" s="70"/>
      <c r="C81" s="69"/>
      <c r="D81" s="53"/>
      <c r="E81" s="599" t="s">
        <v>393</v>
      </c>
      <c r="F81" s="599"/>
      <c r="G81" s="599"/>
      <c r="H81" s="599"/>
      <c r="I81" s="599"/>
      <c r="J81" s="599"/>
      <c r="K81" s="599"/>
      <c r="L81" s="599"/>
      <c r="M81" s="599"/>
      <c r="N81" s="599"/>
      <c r="O81" s="599"/>
      <c r="P81" s="599"/>
      <c r="Q81" s="599"/>
      <c r="R81" s="599"/>
      <c r="S81" s="599"/>
      <c r="T81" s="599"/>
      <c r="U81" s="599"/>
      <c r="V81" s="36"/>
      <c r="W81" s="36"/>
      <c r="X81" s="36"/>
      <c r="Y81" s="51"/>
    </row>
    <row r="82" spans="1:25" ht="15" hidden="1" customHeight="1">
      <c r="A82" s="36"/>
      <c r="B82" s="70"/>
      <c r="C82" s="69"/>
      <c r="D82" s="53"/>
      <c r="E82" s="610"/>
      <c r="F82" s="610"/>
      <c r="G82" s="610"/>
      <c r="H82" s="607"/>
      <c r="I82" s="608"/>
      <c r="J82" s="608"/>
      <c r="K82" s="608"/>
      <c r="L82" s="608"/>
      <c r="M82" s="608"/>
      <c r="N82" s="608"/>
      <c r="O82" s="608"/>
      <c r="P82" s="608"/>
      <c r="Q82" s="608"/>
      <c r="R82" s="608"/>
      <c r="S82" s="608"/>
      <c r="T82" s="608"/>
      <c r="U82" s="608"/>
      <c r="V82" s="608"/>
      <c r="W82" s="608"/>
      <c r="X82" s="608"/>
      <c r="Y82" s="51"/>
    </row>
    <row r="83" spans="1:25" ht="15" hidden="1" customHeight="1">
      <c r="A83" s="36"/>
      <c r="B83" s="70"/>
      <c r="C83" s="69"/>
      <c r="D83" s="53"/>
      <c r="Y83" s="51"/>
    </row>
    <row r="84" spans="1:25" ht="15" hidden="1" customHeight="1">
      <c r="A84" s="36"/>
      <c r="B84" s="70"/>
      <c r="C84" s="69"/>
      <c r="D84" s="53"/>
      <c r="E84" s="62"/>
      <c r="F84" s="60"/>
      <c r="G84" s="61"/>
      <c r="H84" s="612"/>
      <c r="I84" s="612"/>
      <c r="J84" s="612"/>
      <c r="K84" s="612"/>
      <c r="L84" s="612"/>
      <c r="M84" s="612"/>
      <c r="N84" s="612"/>
      <c r="O84" s="612"/>
      <c r="P84" s="612"/>
      <c r="Q84" s="612"/>
      <c r="R84" s="612"/>
      <c r="S84" s="612"/>
      <c r="T84" s="612"/>
      <c r="U84" s="612"/>
      <c r="V84" s="612"/>
      <c r="W84" s="612"/>
      <c r="X84" s="612"/>
      <c r="Y84" s="51"/>
    </row>
    <row r="85" spans="1:25" ht="15" hidden="1">
      <c r="A85" s="36"/>
      <c r="B85" s="70"/>
      <c r="C85" s="69"/>
      <c r="D85" s="53"/>
      <c r="E85" s="52"/>
      <c r="F85" s="52"/>
      <c r="G85" s="52"/>
      <c r="H85" s="59"/>
      <c r="I85" s="59"/>
      <c r="J85" s="59"/>
      <c r="K85" s="59"/>
      <c r="L85" s="59"/>
      <c r="M85" s="59"/>
      <c r="N85" s="59"/>
      <c r="O85" s="59"/>
      <c r="P85" s="59"/>
      <c r="Q85" s="59"/>
      <c r="R85" s="59"/>
      <c r="S85" s="59"/>
      <c r="T85" s="59"/>
      <c r="U85" s="59"/>
      <c r="V85" s="59"/>
      <c r="W85" s="52"/>
      <c r="X85" s="52"/>
      <c r="Y85" s="51"/>
    </row>
    <row r="86" spans="1:25" ht="15" hidden="1">
      <c r="A86" s="36"/>
      <c r="B86" s="70"/>
      <c r="C86" s="69"/>
      <c r="D86" s="53"/>
      <c r="E86" s="52"/>
      <c r="F86" s="52"/>
      <c r="G86" s="52"/>
      <c r="H86" s="52"/>
      <c r="I86" s="52"/>
      <c r="J86" s="52"/>
      <c r="K86" s="52"/>
      <c r="L86" s="52"/>
      <c r="M86" s="52"/>
      <c r="N86" s="52"/>
      <c r="O86" s="52"/>
      <c r="P86" s="52"/>
      <c r="Q86" s="52"/>
      <c r="R86" s="52"/>
      <c r="S86" s="52"/>
      <c r="T86" s="52"/>
      <c r="U86" s="52"/>
      <c r="V86" s="52"/>
      <c r="W86" s="52"/>
      <c r="X86" s="52"/>
      <c r="Y86" s="51"/>
    </row>
    <row r="87" spans="1:25" ht="15" hidden="1">
      <c r="A87" s="36"/>
      <c r="B87" s="70"/>
      <c r="C87" s="69"/>
      <c r="D87" s="53"/>
      <c r="E87" s="52"/>
      <c r="F87" s="52"/>
      <c r="G87" s="52"/>
      <c r="H87" s="52"/>
      <c r="I87" s="52"/>
      <c r="J87" s="52"/>
      <c r="K87" s="52"/>
      <c r="L87" s="52"/>
      <c r="M87" s="52"/>
      <c r="N87" s="52"/>
      <c r="O87" s="52"/>
      <c r="P87" s="52"/>
      <c r="Q87" s="52"/>
      <c r="R87" s="52"/>
      <c r="S87" s="52"/>
      <c r="T87" s="52"/>
      <c r="U87" s="52"/>
      <c r="V87" s="52"/>
      <c r="W87" s="52"/>
      <c r="X87" s="52"/>
      <c r="Y87" s="51"/>
    </row>
    <row r="88" spans="1:25" ht="15" hidden="1">
      <c r="A88" s="36"/>
      <c r="B88" s="70"/>
      <c r="C88" s="69"/>
      <c r="D88" s="53"/>
      <c r="E88" s="52"/>
      <c r="F88" s="52"/>
      <c r="G88" s="52"/>
      <c r="H88" s="52"/>
      <c r="I88" s="52"/>
      <c r="J88" s="52"/>
      <c r="K88" s="52"/>
      <c r="L88" s="52"/>
      <c r="M88" s="52"/>
      <c r="N88" s="52"/>
      <c r="O88" s="52"/>
      <c r="P88" s="52"/>
      <c r="Q88" s="52"/>
      <c r="R88" s="52"/>
      <c r="S88" s="52"/>
      <c r="T88" s="52"/>
      <c r="U88" s="52"/>
      <c r="V88" s="52"/>
      <c r="W88" s="52"/>
      <c r="X88" s="52"/>
      <c r="Y88" s="51"/>
    </row>
    <row r="89" spans="1:25" ht="15" hidden="1">
      <c r="A89" s="36"/>
      <c r="B89" s="70"/>
      <c r="C89" s="69"/>
      <c r="D89" s="53"/>
      <c r="E89" s="52"/>
      <c r="F89" s="52"/>
      <c r="G89" s="52"/>
      <c r="H89" s="52"/>
      <c r="I89" s="52"/>
      <c r="J89" s="52"/>
      <c r="K89" s="52"/>
      <c r="L89" s="52"/>
      <c r="M89" s="52"/>
      <c r="N89" s="52"/>
      <c r="O89" s="52"/>
      <c r="P89" s="52"/>
      <c r="Q89" s="52"/>
      <c r="R89" s="52"/>
      <c r="S89" s="52"/>
      <c r="T89" s="52"/>
      <c r="U89" s="52"/>
      <c r="V89" s="52"/>
      <c r="W89" s="52"/>
      <c r="X89" s="52"/>
      <c r="Y89" s="51"/>
    </row>
    <row r="90" spans="1:25" ht="15" hidden="1">
      <c r="A90" s="36"/>
      <c r="B90" s="70"/>
      <c r="C90" s="69"/>
      <c r="D90" s="53"/>
      <c r="E90" s="52"/>
      <c r="F90" s="52"/>
      <c r="G90" s="52"/>
      <c r="H90" s="52"/>
      <c r="I90" s="52"/>
      <c r="J90" s="52"/>
      <c r="K90" s="52"/>
      <c r="L90" s="52"/>
      <c r="M90" s="52"/>
      <c r="N90" s="52"/>
      <c r="O90" s="52"/>
      <c r="P90" s="52"/>
      <c r="Q90" s="52"/>
      <c r="R90" s="52"/>
      <c r="S90" s="52"/>
      <c r="T90" s="52"/>
      <c r="U90" s="52"/>
      <c r="V90" s="52"/>
      <c r="W90" s="52"/>
      <c r="X90" s="52"/>
      <c r="Y90" s="51"/>
    </row>
    <row r="91" spans="1:25" ht="15" hidden="1">
      <c r="A91" s="36"/>
      <c r="B91" s="70"/>
      <c r="C91" s="69"/>
      <c r="D91" s="53"/>
      <c r="E91" s="52"/>
      <c r="F91" s="52"/>
      <c r="G91" s="52"/>
      <c r="H91" s="52"/>
      <c r="I91" s="52"/>
      <c r="J91" s="52"/>
      <c r="K91" s="52"/>
      <c r="L91" s="52"/>
      <c r="M91" s="52"/>
      <c r="N91" s="52"/>
      <c r="O91" s="52"/>
      <c r="P91" s="52"/>
      <c r="Q91" s="52"/>
      <c r="R91" s="52"/>
      <c r="S91" s="52"/>
      <c r="T91" s="52"/>
      <c r="U91" s="52"/>
      <c r="V91" s="52"/>
      <c r="W91" s="52"/>
      <c r="X91" s="52"/>
      <c r="Y91" s="51"/>
    </row>
    <row r="92" spans="1:25" ht="15" hidden="1">
      <c r="A92" s="36"/>
      <c r="B92" s="70"/>
      <c r="C92" s="69"/>
      <c r="D92" s="53"/>
      <c r="E92" s="52"/>
      <c r="F92" s="52"/>
      <c r="G92" s="52"/>
      <c r="H92" s="52"/>
      <c r="I92" s="52"/>
      <c r="J92" s="52"/>
      <c r="K92" s="52"/>
      <c r="L92" s="52"/>
      <c r="M92" s="52"/>
      <c r="N92" s="52"/>
      <c r="O92" s="52"/>
      <c r="P92" s="52"/>
      <c r="Q92" s="52"/>
      <c r="R92" s="52"/>
      <c r="S92" s="52"/>
      <c r="T92" s="52"/>
      <c r="U92" s="52"/>
      <c r="V92" s="52"/>
      <c r="W92" s="52"/>
      <c r="X92" s="52"/>
      <c r="Y92" s="51"/>
    </row>
    <row r="93" spans="1:25" ht="15" hidden="1">
      <c r="A93" s="36"/>
      <c r="B93" s="70"/>
      <c r="C93" s="69"/>
      <c r="D93" s="53"/>
      <c r="E93" s="52"/>
      <c r="F93" s="52"/>
      <c r="G93" s="52"/>
      <c r="H93" s="52"/>
      <c r="I93" s="52"/>
      <c r="J93" s="52"/>
      <c r="K93" s="52"/>
      <c r="L93" s="52"/>
      <c r="M93" s="52"/>
      <c r="N93" s="52"/>
      <c r="O93" s="52"/>
      <c r="P93" s="52"/>
      <c r="Q93" s="52"/>
      <c r="R93" s="52"/>
      <c r="S93" s="52"/>
      <c r="T93" s="52"/>
      <c r="U93" s="52"/>
      <c r="V93" s="52"/>
      <c r="W93" s="52"/>
      <c r="X93" s="52"/>
      <c r="Y93" s="51"/>
    </row>
    <row r="94" spans="1:25" ht="15" hidden="1">
      <c r="A94" s="36"/>
      <c r="B94" s="70"/>
      <c r="C94" s="69"/>
      <c r="D94" s="53"/>
      <c r="E94" s="52"/>
      <c r="F94" s="52"/>
      <c r="G94" s="52"/>
      <c r="H94" s="52"/>
      <c r="I94" s="52"/>
      <c r="J94" s="52"/>
      <c r="K94" s="52"/>
      <c r="L94" s="52"/>
      <c r="M94" s="52"/>
      <c r="N94" s="52"/>
      <c r="O94" s="52"/>
      <c r="P94" s="52"/>
      <c r="Q94" s="52"/>
      <c r="R94" s="52"/>
      <c r="S94" s="52"/>
      <c r="T94" s="52"/>
      <c r="U94" s="52"/>
      <c r="V94" s="52"/>
      <c r="W94" s="52"/>
      <c r="X94" s="52"/>
      <c r="Y94" s="51"/>
    </row>
    <row r="95" spans="1:25" ht="15" hidden="1">
      <c r="A95" s="36"/>
      <c r="B95" s="70"/>
      <c r="C95" s="69"/>
      <c r="D95" s="53"/>
      <c r="E95" s="52"/>
      <c r="F95" s="52"/>
      <c r="G95" s="52"/>
      <c r="H95" s="52"/>
      <c r="I95" s="52"/>
      <c r="J95" s="52"/>
      <c r="K95" s="52"/>
      <c r="L95" s="52"/>
      <c r="M95" s="52"/>
      <c r="N95" s="52"/>
      <c r="O95" s="52"/>
      <c r="P95" s="52"/>
      <c r="Q95" s="52"/>
      <c r="R95" s="52"/>
      <c r="S95" s="52"/>
      <c r="T95" s="52"/>
      <c r="U95" s="52"/>
      <c r="V95" s="52"/>
      <c r="W95" s="52"/>
      <c r="X95" s="52"/>
      <c r="Y95" s="51"/>
    </row>
    <row r="96" spans="1:25" ht="27" hidden="1" customHeight="1">
      <c r="A96" s="36"/>
      <c r="B96" s="70"/>
      <c r="C96" s="69"/>
      <c r="D96" s="58"/>
      <c r="E96" s="57"/>
      <c r="F96" s="57"/>
      <c r="G96" s="57"/>
      <c r="H96" s="57"/>
      <c r="I96" s="57"/>
      <c r="J96" s="57"/>
      <c r="K96" s="57"/>
      <c r="L96" s="57"/>
      <c r="M96" s="57"/>
      <c r="N96" s="57"/>
      <c r="O96" s="57"/>
      <c r="P96" s="57"/>
      <c r="Q96" s="57"/>
      <c r="R96" s="57"/>
      <c r="S96" s="57"/>
      <c r="T96" s="57"/>
      <c r="U96" s="57"/>
      <c r="V96" s="57"/>
      <c r="W96" s="57"/>
      <c r="X96" s="57"/>
      <c r="Y96" s="51"/>
    </row>
    <row r="97" spans="1:27" ht="15" hidden="1">
      <c r="A97" s="36"/>
      <c r="B97" s="70"/>
      <c r="C97" s="69"/>
      <c r="D97" s="58"/>
      <c r="E97" s="57"/>
      <c r="F97" s="57"/>
      <c r="G97" s="57"/>
      <c r="H97" s="57"/>
      <c r="I97" s="57"/>
      <c r="J97" s="57"/>
      <c r="K97" s="57"/>
      <c r="L97" s="57"/>
      <c r="M97" s="57"/>
      <c r="N97" s="57"/>
      <c r="O97" s="57"/>
      <c r="P97" s="57"/>
      <c r="Q97" s="57"/>
      <c r="R97" s="57"/>
      <c r="S97" s="57"/>
      <c r="T97" s="57"/>
      <c r="U97" s="57"/>
      <c r="V97" s="57"/>
      <c r="W97" s="57"/>
      <c r="X97" s="57"/>
      <c r="Y97" s="51"/>
    </row>
    <row r="98" spans="1:27" ht="25.5" hidden="1" customHeight="1">
      <c r="A98" s="36"/>
      <c r="B98" s="70"/>
      <c r="C98" s="69"/>
      <c r="D98" s="53"/>
      <c r="E98" s="611" t="s">
        <v>234</v>
      </c>
      <c r="F98" s="611"/>
      <c r="G98" s="611"/>
      <c r="H98" s="611"/>
      <c r="I98" s="611"/>
      <c r="J98" s="611"/>
      <c r="K98" s="611"/>
      <c r="L98" s="611"/>
      <c r="M98" s="611"/>
      <c r="N98" s="611"/>
      <c r="O98" s="611"/>
      <c r="P98" s="611"/>
      <c r="Q98" s="611"/>
      <c r="R98" s="611"/>
      <c r="S98" s="611"/>
      <c r="T98" s="611"/>
      <c r="U98" s="611"/>
      <c r="V98" s="611"/>
      <c r="W98" s="611"/>
      <c r="X98" s="611"/>
      <c r="Y98" s="51"/>
    </row>
    <row r="99" spans="1:27" ht="15" hidden="1" customHeight="1">
      <c r="A99" s="36"/>
      <c r="B99" s="70"/>
      <c r="C99" s="69"/>
      <c r="D99" s="53"/>
      <c r="E99" s="52"/>
      <c r="F99" s="52"/>
      <c r="G99" s="52"/>
      <c r="H99" s="55"/>
      <c r="I99" s="55"/>
      <c r="J99" s="55"/>
      <c r="K99" s="55"/>
      <c r="L99" s="55"/>
      <c r="M99" s="55"/>
      <c r="N99" s="55"/>
      <c r="O99" s="54"/>
      <c r="P99" s="54"/>
      <c r="Q99" s="54"/>
      <c r="R99" s="54"/>
      <c r="S99" s="54"/>
      <c r="T99" s="54"/>
      <c r="U99" s="52"/>
      <c r="V99" s="52"/>
      <c r="W99" s="52"/>
      <c r="X99" s="52"/>
      <c r="Y99" s="51"/>
    </row>
    <row r="100" spans="1:27" ht="15" hidden="1" customHeight="1">
      <c r="A100" s="36"/>
      <c r="B100" s="70"/>
      <c r="C100" s="69"/>
      <c r="D100" s="53"/>
      <c r="E100" s="56"/>
      <c r="F100" s="609" t="s">
        <v>233</v>
      </c>
      <c r="G100" s="609"/>
      <c r="H100" s="609"/>
      <c r="I100" s="609"/>
      <c r="J100" s="609"/>
      <c r="K100" s="609"/>
      <c r="L100" s="609"/>
      <c r="M100" s="609"/>
      <c r="N100" s="609"/>
      <c r="O100" s="609"/>
      <c r="P100" s="609"/>
      <c r="Q100" s="609"/>
      <c r="R100" s="609"/>
      <c r="S100" s="609"/>
      <c r="T100" s="54"/>
      <c r="U100" s="52"/>
      <c r="V100" s="52"/>
      <c r="W100" s="52"/>
      <c r="X100" s="52"/>
      <c r="Y100" s="51"/>
      <c r="AA100" s="71" t="s">
        <v>231</v>
      </c>
    </row>
    <row r="101" spans="1:27" ht="15" hidden="1" customHeight="1">
      <c r="A101" s="36"/>
      <c r="B101" s="70"/>
      <c r="C101" s="69"/>
      <c r="D101" s="53"/>
      <c r="E101" s="52"/>
      <c r="F101" s="52"/>
      <c r="G101" s="52"/>
      <c r="H101" s="55"/>
      <c r="I101" s="55"/>
      <c r="J101" s="55"/>
      <c r="K101" s="55"/>
      <c r="L101" s="55"/>
      <c r="M101" s="55"/>
      <c r="N101" s="55"/>
      <c r="O101" s="54"/>
      <c r="P101" s="54"/>
      <c r="Q101" s="54"/>
      <c r="R101" s="54"/>
      <c r="S101" s="54"/>
      <c r="T101" s="54"/>
      <c r="U101" s="52"/>
      <c r="V101" s="52"/>
      <c r="W101" s="52"/>
      <c r="X101" s="52"/>
      <c r="Y101" s="51"/>
    </row>
    <row r="102" spans="1:27" ht="15" hidden="1">
      <c r="A102" s="36"/>
      <c r="B102" s="70"/>
      <c r="C102" s="69"/>
      <c r="D102" s="53"/>
      <c r="E102" s="52"/>
      <c r="F102" s="609" t="s">
        <v>232</v>
      </c>
      <c r="G102" s="609"/>
      <c r="H102" s="609"/>
      <c r="I102" s="609"/>
      <c r="J102" s="609"/>
      <c r="K102" s="609"/>
      <c r="L102" s="609"/>
      <c r="M102" s="609"/>
      <c r="N102" s="609"/>
      <c r="O102" s="609"/>
      <c r="P102" s="609"/>
      <c r="Q102" s="609"/>
      <c r="R102" s="609"/>
      <c r="S102" s="609"/>
      <c r="T102" s="609"/>
      <c r="U102" s="609"/>
      <c r="V102" s="609"/>
      <c r="W102" s="609"/>
      <c r="X102" s="609"/>
      <c r="Y102" s="51"/>
    </row>
    <row r="103" spans="1:27" ht="15" hidden="1">
      <c r="A103" s="36"/>
      <c r="B103" s="70"/>
      <c r="C103" s="69"/>
      <c r="D103" s="53"/>
      <c r="E103" s="52"/>
      <c r="F103" s="52"/>
      <c r="G103" s="52"/>
      <c r="H103" s="52"/>
      <c r="I103" s="52"/>
      <c r="J103" s="52"/>
      <c r="K103" s="52"/>
      <c r="L103" s="52"/>
      <c r="M103" s="52"/>
      <c r="N103" s="52"/>
      <c r="O103" s="52"/>
      <c r="P103" s="52"/>
      <c r="Q103" s="52"/>
      <c r="R103" s="52"/>
      <c r="S103" s="52"/>
      <c r="T103" s="52"/>
      <c r="U103" s="52"/>
      <c r="V103" s="52"/>
      <c r="W103" s="52"/>
      <c r="X103" s="52"/>
      <c r="Y103" s="51"/>
    </row>
    <row r="104" spans="1:27" ht="15" hidden="1">
      <c r="A104" s="36"/>
      <c r="B104" s="70"/>
      <c r="C104" s="69"/>
      <c r="D104" s="53"/>
      <c r="E104" s="52"/>
      <c r="F104" s="52"/>
      <c r="G104" s="52"/>
      <c r="H104" s="52"/>
      <c r="I104" s="52"/>
      <c r="J104" s="52"/>
      <c r="K104" s="52"/>
      <c r="L104" s="52"/>
      <c r="M104" s="52"/>
      <c r="N104" s="52"/>
      <c r="O104" s="52"/>
      <c r="P104" s="52"/>
      <c r="Q104" s="52"/>
      <c r="R104" s="52"/>
      <c r="S104" s="52"/>
      <c r="T104" s="52"/>
      <c r="U104" s="52"/>
      <c r="V104" s="52"/>
      <c r="W104" s="52"/>
      <c r="X104" s="52"/>
      <c r="Y104" s="51"/>
    </row>
    <row r="105" spans="1:27" ht="15" hidden="1">
      <c r="A105" s="36"/>
      <c r="B105" s="70"/>
      <c r="C105" s="69"/>
      <c r="D105" s="53"/>
      <c r="E105" s="52"/>
      <c r="F105" s="52"/>
      <c r="G105" s="52"/>
      <c r="H105" s="52"/>
      <c r="I105" s="52"/>
      <c r="J105" s="52"/>
      <c r="K105" s="52"/>
      <c r="L105" s="52"/>
      <c r="M105" s="52"/>
      <c r="N105" s="52"/>
      <c r="O105" s="52"/>
      <c r="P105" s="52"/>
      <c r="Q105" s="52"/>
      <c r="R105" s="52"/>
      <c r="S105" s="52"/>
      <c r="T105" s="52"/>
      <c r="U105" s="52"/>
      <c r="V105" s="52"/>
      <c r="W105" s="52"/>
      <c r="X105" s="52"/>
      <c r="Y105" s="51"/>
    </row>
    <row r="106" spans="1:27" ht="15" hidden="1">
      <c r="A106" s="36"/>
      <c r="B106" s="70"/>
      <c r="C106" s="69"/>
      <c r="D106" s="53"/>
      <c r="E106" s="52"/>
      <c r="F106" s="52"/>
      <c r="G106" s="52"/>
      <c r="H106" s="52"/>
      <c r="I106" s="52"/>
      <c r="J106" s="52"/>
      <c r="K106" s="52"/>
      <c r="L106" s="52"/>
      <c r="M106" s="52"/>
      <c r="N106" s="52"/>
      <c r="O106" s="52"/>
      <c r="P106" s="52"/>
      <c r="Q106" s="52"/>
      <c r="R106" s="52"/>
      <c r="S106" s="52"/>
      <c r="T106" s="52"/>
      <c r="U106" s="52"/>
      <c r="V106" s="52"/>
      <c r="W106" s="52"/>
      <c r="X106" s="52"/>
      <c r="Y106" s="51"/>
    </row>
    <row r="107" spans="1:27" ht="15" hidden="1">
      <c r="A107" s="36"/>
      <c r="B107" s="70"/>
      <c r="C107" s="69"/>
      <c r="D107" s="53"/>
      <c r="E107" s="52"/>
      <c r="F107" s="52"/>
      <c r="G107" s="52"/>
      <c r="H107" s="52"/>
      <c r="I107" s="52"/>
      <c r="J107" s="52"/>
      <c r="K107" s="52"/>
      <c r="L107" s="52"/>
      <c r="M107" s="52"/>
      <c r="N107" s="52"/>
      <c r="O107" s="52"/>
      <c r="P107" s="52"/>
      <c r="Q107" s="52"/>
      <c r="R107" s="52"/>
      <c r="S107" s="52"/>
      <c r="T107" s="52"/>
      <c r="U107" s="52"/>
      <c r="V107" s="52"/>
      <c r="W107" s="52"/>
      <c r="X107" s="52"/>
      <c r="Y107" s="51"/>
    </row>
    <row r="108" spans="1:27" ht="15" hidden="1">
      <c r="A108" s="36"/>
      <c r="B108" s="70"/>
      <c r="C108" s="69"/>
      <c r="D108" s="53"/>
      <c r="E108" s="52"/>
      <c r="F108" s="52"/>
      <c r="G108" s="52"/>
      <c r="H108" s="52"/>
      <c r="I108" s="52"/>
      <c r="J108" s="52"/>
      <c r="K108" s="52"/>
      <c r="L108" s="52"/>
      <c r="M108" s="52"/>
      <c r="N108" s="52"/>
      <c r="O108" s="52"/>
      <c r="P108" s="52"/>
      <c r="Q108" s="52"/>
      <c r="R108" s="52"/>
      <c r="S108" s="52"/>
      <c r="T108" s="52"/>
      <c r="U108" s="52"/>
      <c r="V108" s="52"/>
      <c r="W108" s="52"/>
      <c r="X108" s="52"/>
      <c r="Y108" s="51"/>
    </row>
    <row r="109" spans="1:27" ht="15" hidden="1">
      <c r="A109" s="36"/>
      <c r="B109" s="70"/>
      <c r="C109" s="69"/>
      <c r="D109" s="53"/>
      <c r="E109" s="52"/>
      <c r="F109" s="52"/>
      <c r="G109" s="52"/>
      <c r="H109" s="52"/>
      <c r="I109" s="52"/>
      <c r="J109" s="52"/>
      <c r="K109" s="52"/>
      <c r="L109" s="52"/>
      <c r="M109" s="52"/>
      <c r="N109" s="52"/>
      <c r="O109" s="52"/>
      <c r="P109" s="52"/>
      <c r="Q109" s="52"/>
      <c r="R109" s="52"/>
      <c r="S109" s="52"/>
      <c r="T109" s="52"/>
      <c r="U109" s="52"/>
      <c r="V109" s="52"/>
      <c r="W109" s="52"/>
      <c r="X109" s="52"/>
      <c r="Y109" s="51"/>
    </row>
    <row r="110" spans="1:27" ht="15" hidden="1">
      <c r="A110" s="36"/>
      <c r="B110" s="70"/>
      <c r="C110" s="69"/>
      <c r="D110" s="53"/>
      <c r="E110" s="52"/>
      <c r="F110" s="52"/>
      <c r="G110" s="52"/>
      <c r="H110" s="52"/>
      <c r="I110" s="52"/>
      <c r="J110" s="52"/>
      <c r="K110" s="52"/>
      <c r="L110" s="52"/>
      <c r="M110" s="52"/>
      <c r="N110" s="52"/>
      <c r="O110" s="52"/>
      <c r="P110" s="52"/>
      <c r="Q110" s="52"/>
      <c r="R110" s="52"/>
      <c r="S110" s="52"/>
      <c r="T110" s="52"/>
      <c r="U110" s="52"/>
      <c r="V110" s="52"/>
      <c r="W110" s="52"/>
      <c r="X110" s="52"/>
      <c r="Y110" s="51"/>
    </row>
    <row r="111" spans="1:27" ht="30" hidden="1" customHeight="1">
      <c r="A111" s="36"/>
      <c r="B111" s="70"/>
      <c r="C111" s="69"/>
      <c r="D111" s="53"/>
      <c r="E111" s="52"/>
      <c r="F111" s="52"/>
      <c r="G111" s="52"/>
      <c r="H111" s="52"/>
      <c r="I111" s="52"/>
      <c r="J111" s="52"/>
      <c r="K111" s="52"/>
      <c r="L111" s="52"/>
      <c r="M111" s="52"/>
      <c r="N111" s="52"/>
      <c r="O111" s="52"/>
      <c r="P111" s="52"/>
      <c r="Q111" s="52"/>
      <c r="R111" s="52"/>
      <c r="S111" s="52"/>
      <c r="T111" s="52"/>
      <c r="U111" s="52"/>
      <c r="V111" s="52"/>
      <c r="W111" s="52"/>
      <c r="X111" s="52"/>
      <c r="Y111" s="51"/>
    </row>
    <row r="112" spans="1:27" ht="31.5" hidden="1" customHeight="1">
      <c r="A112" s="36"/>
      <c r="B112" s="70"/>
      <c r="C112" s="69"/>
      <c r="D112" s="53"/>
      <c r="E112" s="52"/>
      <c r="F112" s="52"/>
      <c r="G112" s="52"/>
      <c r="H112" s="52"/>
      <c r="I112" s="52"/>
      <c r="J112" s="52"/>
      <c r="K112" s="52"/>
      <c r="L112" s="52"/>
      <c r="M112" s="52"/>
      <c r="N112" s="52"/>
      <c r="O112" s="52"/>
      <c r="P112" s="52"/>
      <c r="Q112" s="52"/>
      <c r="R112" s="52"/>
      <c r="S112" s="52"/>
      <c r="T112" s="52"/>
      <c r="U112" s="52"/>
      <c r="V112" s="52"/>
      <c r="W112" s="52"/>
      <c r="X112" s="52"/>
      <c r="Y112" s="51"/>
    </row>
    <row r="113" spans="1:25" ht="15" customHeight="1">
      <c r="A113" s="36"/>
      <c r="B113" s="68"/>
      <c r="C113" s="67"/>
      <c r="D113" s="50"/>
      <c r="E113" s="49"/>
      <c r="F113" s="49"/>
      <c r="G113" s="49"/>
      <c r="H113" s="49"/>
      <c r="I113" s="49"/>
      <c r="J113" s="49"/>
      <c r="K113" s="49"/>
      <c r="L113" s="49"/>
      <c r="M113" s="49"/>
      <c r="N113" s="49"/>
      <c r="O113" s="49"/>
      <c r="P113" s="49"/>
      <c r="Q113" s="49"/>
      <c r="R113" s="49"/>
      <c r="S113" s="49"/>
      <c r="T113" s="49"/>
      <c r="U113" s="49"/>
      <c r="V113" s="49"/>
      <c r="W113" s="49"/>
      <c r="X113" s="49"/>
      <c r="Y113" s="48"/>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0"/>
  <sheetViews>
    <sheetView showGridLines="0" topLeftCell="I4" zoomScaleNormal="100" workbookViewId="0">
      <selection activeCell="M30" sqref="M30:W30"/>
    </sheetView>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3.7109375" style="31" customWidth="1"/>
    <col min="16" max="17" width="1.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35" width="10.5703125" style="173"/>
    <col min="36" max="256" width="10.5703125" style="31"/>
    <col min="257" max="264" width="0" style="31" hidden="1" customWidth="1"/>
    <col min="265" max="267" width="3.7109375" style="31" customWidth="1"/>
    <col min="268" max="268" width="12.7109375" style="31" customWidth="1"/>
    <col min="269" max="269" width="47.42578125" style="31" customWidth="1"/>
    <col min="270"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512" width="10.5703125" style="31"/>
    <col min="513" max="520" width="0" style="31" hidden="1" customWidth="1"/>
    <col min="521" max="523" width="3.7109375" style="31" customWidth="1"/>
    <col min="524" max="524" width="12.7109375" style="31" customWidth="1"/>
    <col min="525" max="525" width="47.42578125" style="31" customWidth="1"/>
    <col min="526"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768" width="10.5703125" style="31"/>
    <col min="769" max="776" width="0" style="31" hidden="1" customWidth="1"/>
    <col min="777" max="779" width="3.7109375" style="31" customWidth="1"/>
    <col min="780" max="780" width="12.7109375" style="31" customWidth="1"/>
    <col min="781" max="781" width="47.42578125" style="31" customWidth="1"/>
    <col min="782"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1024" width="10.5703125" style="31"/>
    <col min="1025" max="1032" width="0" style="31" hidden="1" customWidth="1"/>
    <col min="1033" max="1035" width="3.7109375" style="31" customWidth="1"/>
    <col min="1036" max="1036" width="12.7109375" style="31" customWidth="1"/>
    <col min="1037" max="1037" width="47.42578125" style="31" customWidth="1"/>
    <col min="1038"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280" width="10.5703125" style="31"/>
    <col min="1281" max="1288" width="0" style="31" hidden="1" customWidth="1"/>
    <col min="1289" max="1291" width="3.7109375" style="31" customWidth="1"/>
    <col min="1292" max="1292" width="12.7109375" style="31" customWidth="1"/>
    <col min="1293" max="1293" width="47.42578125" style="31" customWidth="1"/>
    <col min="1294"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536" width="10.5703125" style="31"/>
    <col min="1537" max="1544" width="0" style="31" hidden="1" customWidth="1"/>
    <col min="1545" max="1547" width="3.7109375" style="31" customWidth="1"/>
    <col min="1548" max="1548" width="12.7109375" style="31" customWidth="1"/>
    <col min="1549" max="1549" width="47.42578125" style="31" customWidth="1"/>
    <col min="1550"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792" width="10.5703125" style="31"/>
    <col min="1793" max="1800" width="0" style="31" hidden="1" customWidth="1"/>
    <col min="1801" max="1803" width="3.7109375" style="31" customWidth="1"/>
    <col min="1804" max="1804" width="12.7109375" style="31" customWidth="1"/>
    <col min="1805" max="1805" width="47.42578125" style="31" customWidth="1"/>
    <col min="1806"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2048" width="10.5703125" style="31"/>
    <col min="2049" max="2056" width="0" style="31" hidden="1" customWidth="1"/>
    <col min="2057" max="2059" width="3.7109375" style="31" customWidth="1"/>
    <col min="2060" max="2060" width="12.7109375" style="31" customWidth="1"/>
    <col min="2061" max="2061" width="47.42578125" style="31" customWidth="1"/>
    <col min="2062"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304" width="10.5703125" style="31"/>
    <col min="2305" max="2312" width="0" style="31" hidden="1" customWidth="1"/>
    <col min="2313" max="2315" width="3.7109375" style="31" customWidth="1"/>
    <col min="2316" max="2316" width="12.7109375" style="31" customWidth="1"/>
    <col min="2317" max="2317" width="47.42578125" style="31" customWidth="1"/>
    <col min="2318"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560" width="10.5703125" style="31"/>
    <col min="2561" max="2568" width="0" style="31" hidden="1" customWidth="1"/>
    <col min="2569" max="2571" width="3.7109375" style="31" customWidth="1"/>
    <col min="2572" max="2572" width="12.7109375" style="31" customWidth="1"/>
    <col min="2573" max="2573" width="47.42578125" style="31" customWidth="1"/>
    <col min="2574"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816" width="10.5703125" style="31"/>
    <col min="2817" max="2824" width="0" style="31" hidden="1" customWidth="1"/>
    <col min="2825" max="2827" width="3.7109375" style="31" customWidth="1"/>
    <col min="2828" max="2828" width="12.7109375" style="31" customWidth="1"/>
    <col min="2829" max="2829" width="47.42578125" style="31" customWidth="1"/>
    <col min="2830"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3072" width="10.5703125" style="31"/>
    <col min="3073" max="3080" width="0" style="31" hidden="1" customWidth="1"/>
    <col min="3081" max="3083" width="3.7109375" style="31" customWidth="1"/>
    <col min="3084" max="3084" width="12.7109375" style="31" customWidth="1"/>
    <col min="3085" max="3085" width="47.42578125" style="31" customWidth="1"/>
    <col min="3086"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328" width="10.5703125" style="31"/>
    <col min="3329" max="3336" width="0" style="31" hidden="1" customWidth="1"/>
    <col min="3337" max="3339" width="3.7109375" style="31" customWidth="1"/>
    <col min="3340" max="3340" width="12.7109375" style="31" customWidth="1"/>
    <col min="3341" max="3341" width="47.42578125" style="31" customWidth="1"/>
    <col min="3342"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584" width="10.5703125" style="31"/>
    <col min="3585" max="3592" width="0" style="31" hidden="1" customWidth="1"/>
    <col min="3593" max="3595" width="3.7109375" style="31" customWidth="1"/>
    <col min="3596" max="3596" width="12.7109375" style="31" customWidth="1"/>
    <col min="3597" max="3597" width="47.42578125" style="31" customWidth="1"/>
    <col min="3598"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840" width="10.5703125" style="31"/>
    <col min="3841" max="3848" width="0" style="31" hidden="1" customWidth="1"/>
    <col min="3849" max="3851" width="3.7109375" style="31" customWidth="1"/>
    <col min="3852" max="3852" width="12.7109375" style="31" customWidth="1"/>
    <col min="3853" max="3853" width="47.42578125" style="31" customWidth="1"/>
    <col min="3854"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4096" width="10.5703125" style="31"/>
    <col min="4097" max="4104" width="0" style="31" hidden="1" customWidth="1"/>
    <col min="4105" max="4107" width="3.7109375" style="31" customWidth="1"/>
    <col min="4108" max="4108" width="12.7109375" style="31" customWidth="1"/>
    <col min="4109" max="4109" width="47.42578125" style="31" customWidth="1"/>
    <col min="4110"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352" width="10.5703125" style="31"/>
    <col min="4353" max="4360" width="0" style="31" hidden="1" customWidth="1"/>
    <col min="4361" max="4363" width="3.7109375" style="31" customWidth="1"/>
    <col min="4364" max="4364" width="12.7109375" style="31" customWidth="1"/>
    <col min="4365" max="4365" width="47.42578125" style="31" customWidth="1"/>
    <col min="4366"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608" width="10.5703125" style="31"/>
    <col min="4609" max="4616" width="0" style="31" hidden="1" customWidth="1"/>
    <col min="4617" max="4619" width="3.7109375" style="31" customWidth="1"/>
    <col min="4620" max="4620" width="12.7109375" style="31" customWidth="1"/>
    <col min="4621" max="4621" width="47.42578125" style="31" customWidth="1"/>
    <col min="4622"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864" width="10.5703125" style="31"/>
    <col min="4865" max="4872" width="0" style="31" hidden="1" customWidth="1"/>
    <col min="4873" max="4875" width="3.7109375" style="31" customWidth="1"/>
    <col min="4876" max="4876" width="12.7109375" style="31" customWidth="1"/>
    <col min="4877" max="4877" width="47.42578125" style="31" customWidth="1"/>
    <col min="4878"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5120" width="10.5703125" style="31"/>
    <col min="5121" max="5128" width="0" style="31" hidden="1" customWidth="1"/>
    <col min="5129" max="5131" width="3.7109375" style="31" customWidth="1"/>
    <col min="5132" max="5132" width="12.7109375" style="31" customWidth="1"/>
    <col min="5133" max="5133" width="47.42578125" style="31" customWidth="1"/>
    <col min="5134"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376" width="10.5703125" style="31"/>
    <col min="5377" max="5384" width="0" style="31" hidden="1" customWidth="1"/>
    <col min="5385" max="5387" width="3.7109375" style="31" customWidth="1"/>
    <col min="5388" max="5388" width="12.7109375" style="31" customWidth="1"/>
    <col min="5389" max="5389" width="47.42578125" style="31" customWidth="1"/>
    <col min="5390"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632" width="10.5703125" style="31"/>
    <col min="5633" max="5640" width="0" style="31" hidden="1" customWidth="1"/>
    <col min="5641" max="5643" width="3.7109375" style="31" customWidth="1"/>
    <col min="5644" max="5644" width="12.7109375" style="31" customWidth="1"/>
    <col min="5645" max="5645" width="47.42578125" style="31" customWidth="1"/>
    <col min="5646"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888" width="10.5703125" style="31"/>
    <col min="5889" max="5896" width="0" style="31" hidden="1" customWidth="1"/>
    <col min="5897" max="5899" width="3.7109375" style="31" customWidth="1"/>
    <col min="5900" max="5900" width="12.7109375" style="31" customWidth="1"/>
    <col min="5901" max="5901" width="47.42578125" style="31" customWidth="1"/>
    <col min="5902"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6144" width="10.5703125" style="31"/>
    <col min="6145" max="6152" width="0" style="31" hidden="1" customWidth="1"/>
    <col min="6153" max="6155" width="3.7109375" style="31" customWidth="1"/>
    <col min="6156" max="6156" width="12.7109375" style="31" customWidth="1"/>
    <col min="6157" max="6157" width="47.42578125" style="31" customWidth="1"/>
    <col min="6158"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400" width="10.5703125" style="31"/>
    <col min="6401" max="6408" width="0" style="31" hidden="1" customWidth="1"/>
    <col min="6409" max="6411" width="3.7109375" style="31" customWidth="1"/>
    <col min="6412" max="6412" width="12.7109375" style="31" customWidth="1"/>
    <col min="6413" max="6413" width="47.42578125" style="31" customWidth="1"/>
    <col min="6414"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656" width="10.5703125" style="31"/>
    <col min="6657" max="6664" width="0" style="31" hidden="1" customWidth="1"/>
    <col min="6665" max="6667" width="3.7109375" style="31" customWidth="1"/>
    <col min="6668" max="6668" width="12.7109375" style="31" customWidth="1"/>
    <col min="6669" max="6669" width="47.42578125" style="31" customWidth="1"/>
    <col min="6670"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912" width="10.5703125" style="31"/>
    <col min="6913" max="6920" width="0" style="31" hidden="1" customWidth="1"/>
    <col min="6921" max="6923" width="3.7109375" style="31" customWidth="1"/>
    <col min="6924" max="6924" width="12.7109375" style="31" customWidth="1"/>
    <col min="6925" max="6925" width="47.42578125" style="31" customWidth="1"/>
    <col min="6926"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7168" width="10.5703125" style="31"/>
    <col min="7169" max="7176" width="0" style="31" hidden="1" customWidth="1"/>
    <col min="7177" max="7179" width="3.7109375" style="31" customWidth="1"/>
    <col min="7180" max="7180" width="12.7109375" style="31" customWidth="1"/>
    <col min="7181" max="7181" width="47.42578125" style="31" customWidth="1"/>
    <col min="7182"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424" width="10.5703125" style="31"/>
    <col min="7425" max="7432" width="0" style="31" hidden="1" customWidth="1"/>
    <col min="7433" max="7435" width="3.7109375" style="31" customWidth="1"/>
    <col min="7436" max="7436" width="12.7109375" style="31" customWidth="1"/>
    <col min="7437" max="7437" width="47.42578125" style="31" customWidth="1"/>
    <col min="7438"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680" width="10.5703125" style="31"/>
    <col min="7681" max="7688" width="0" style="31" hidden="1" customWidth="1"/>
    <col min="7689" max="7691" width="3.7109375" style="31" customWidth="1"/>
    <col min="7692" max="7692" width="12.7109375" style="31" customWidth="1"/>
    <col min="7693" max="7693" width="47.42578125" style="31" customWidth="1"/>
    <col min="7694"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936" width="10.5703125" style="31"/>
    <col min="7937" max="7944" width="0" style="31" hidden="1" customWidth="1"/>
    <col min="7945" max="7947" width="3.7109375" style="31" customWidth="1"/>
    <col min="7948" max="7948" width="12.7109375" style="31" customWidth="1"/>
    <col min="7949" max="7949" width="47.42578125" style="31" customWidth="1"/>
    <col min="7950"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8192" width="10.5703125" style="31"/>
    <col min="8193" max="8200" width="0" style="31" hidden="1" customWidth="1"/>
    <col min="8201" max="8203" width="3.7109375" style="31" customWidth="1"/>
    <col min="8204" max="8204" width="12.7109375" style="31" customWidth="1"/>
    <col min="8205" max="8205" width="47.42578125" style="31" customWidth="1"/>
    <col min="8206"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448" width="10.5703125" style="31"/>
    <col min="8449" max="8456" width="0" style="31" hidden="1" customWidth="1"/>
    <col min="8457" max="8459" width="3.7109375" style="31" customWidth="1"/>
    <col min="8460" max="8460" width="12.7109375" style="31" customWidth="1"/>
    <col min="8461" max="8461" width="47.42578125" style="31" customWidth="1"/>
    <col min="8462"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704" width="10.5703125" style="31"/>
    <col min="8705" max="8712" width="0" style="31" hidden="1" customWidth="1"/>
    <col min="8713" max="8715" width="3.7109375" style="31" customWidth="1"/>
    <col min="8716" max="8716" width="12.7109375" style="31" customWidth="1"/>
    <col min="8717" max="8717" width="47.42578125" style="31" customWidth="1"/>
    <col min="8718"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960" width="10.5703125" style="31"/>
    <col min="8961" max="8968" width="0" style="31" hidden="1" customWidth="1"/>
    <col min="8969" max="8971" width="3.7109375" style="31" customWidth="1"/>
    <col min="8972" max="8972" width="12.7109375" style="31" customWidth="1"/>
    <col min="8973" max="8973" width="47.42578125" style="31" customWidth="1"/>
    <col min="8974"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9216" width="10.5703125" style="31"/>
    <col min="9217" max="9224" width="0" style="31" hidden="1" customWidth="1"/>
    <col min="9225" max="9227" width="3.7109375" style="31" customWidth="1"/>
    <col min="9228" max="9228" width="12.7109375" style="31" customWidth="1"/>
    <col min="9229" max="9229" width="47.42578125" style="31" customWidth="1"/>
    <col min="9230"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472" width="10.5703125" style="31"/>
    <col min="9473" max="9480" width="0" style="31" hidden="1" customWidth="1"/>
    <col min="9481" max="9483" width="3.7109375" style="31" customWidth="1"/>
    <col min="9484" max="9484" width="12.7109375" style="31" customWidth="1"/>
    <col min="9485" max="9485" width="47.42578125" style="31" customWidth="1"/>
    <col min="9486"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728" width="10.5703125" style="31"/>
    <col min="9729" max="9736" width="0" style="31" hidden="1" customWidth="1"/>
    <col min="9737" max="9739" width="3.7109375" style="31" customWidth="1"/>
    <col min="9740" max="9740" width="12.7109375" style="31" customWidth="1"/>
    <col min="9741" max="9741" width="47.42578125" style="31" customWidth="1"/>
    <col min="9742"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984" width="10.5703125" style="31"/>
    <col min="9985" max="9992" width="0" style="31" hidden="1" customWidth="1"/>
    <col min="9993" max="9995" width="3.7109375" style="31" customWidth="1"/>
    <col min="9996" max="9996" width="12.7109375" style="31" customWidth="1"/>
    <col min="9997" max="9997" width="47.42578125" style="31" customWidth="1"/>
    <col min="9998"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240" width="10.5703125" style="31"/>
    <col min="10241" max="10248" width="0" style="31" hidden="1" customWidth="1"/>
    <col min="10249" max="10251" width="3.7109375" style="31" customWidth="1"/>
    <col min="10252" max="10252" width="12.7109375" style="31" customWidth="1"/>
    <col min="10253" max="10253" width="47.42578125" style="31" customWidth="1"/>
    <col min="10254"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496" width="10.5703125" style="31"/>
    <col min="10497" max="10504" width="0" style="31" hidden="1" customWidth="1"/>
    <col min="10505" max="10507" width="3.7109375" style="31" customWidth="1"/>
    <col min="10508" max="10508" width="12.7109375" style="31" customWidth="1"/>
    <col min="10509" max="10509" width="47.42578125" style="31" customWidth="1"/>
    <col min="10510"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752" width="10.5703125" style="31"/>
    <col min="10753" max="10760" width="0" style="31" hidden="1" customWidth="1"/>
    <col min="10761" max="10763" width="3.7109375" style="31" customWidth="1"/>
    <col min="10764" max="10764" width="12.7109375" style="31" customWidth="1"/>
    <col min="10765" max="10765" width="47.42578125" style="31" customWidth="1"/>
    <col min="10766"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1008" width="10.5703125" style="31"/>
    <col min="11009" max="11016" width="0" style="31" hidden="1" customWidth="1"/>
    <col min="11017" max="11019" width="3.7109375" style="31" customWidth="1"/>
    <col min="11020" max="11020" width="12.7109375" style="31" customWidth="1"/>
    <col min="11021" max="11021" width="47.42578125" style="31" customWidth="1"/>
    <col min="11022"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264" width="10.5703125" style="31"/>
    <col min="11265" max="11272" width="0" style="31" hidden="1" customWidth="1"/>
    <col min="11273" max="11275" width="3.7109375" style="31" customWidth="1"/>
    <col min="11276" max="11276" width="12.7109375" style="31" customWidth="1"/>
    <col min="11277" max="11277" width="47.42578125" style="31" customWidth="1"/>
    <col min="11278"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520" width="10.5703125" style="31"/>
    <col min="11521" max="11528" width="0" style="31" hidden="1" customWidth="1"/>
    <col min="11529" max="11531" width="3.7109375" style="31" customWidth="1"/>
    <col min="11532" max="11532" width="12.7109375" style="31" customWidth="1"/>
    <col min="11533" max="11533" width="47.42578125" style="31" customWidth="1"/>
    <col min="11534"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776" width="10.5703125" style="31"/>
    <col min="11777" max="11784" width="0" style="31" hidden="1" customWidth="1"/>
    <col min="11785" max="11787" width="3.7109375" style="31" customWidth="1"/>
    <col min="11788" max="11788" width="12.7109375" style="31" customWidth="1"/>
    <col min="11789" max="11789" width="47.42578125" style="31" customWidth="1"/>
    <col min="11790"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2032" width="10.5703125" style="31"/>
    <col min="12033" max="12040" width="0" style="31" hidden="1" customWidth="1"/>
    <col min="12041" max="12043" width="3.7109375" style="31" customWidth="1"/>
    <col min="12044" max="12044" width="12.7109375" style="31" customWidth="1"/>
    <col min="12045" max="12045" width="47.42578125" style="31" customWidth="1"/>
    <col min="12046"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288" width="10.5703125" style="31"/>
    <col min="12289" max="12296" width="0" style="31" hidden="1" customWidth="1"/>
    <col min="12297" max="12299" width="3.7109375" style="31" customWidth="1"/>
    <col min="12300" max="12300" width="12.7109375" style="31" customWidth="1"/>
    <col min="12301" max="12301" width="47.42578125" style="31" customWidth="1"/>
    <col min="12302"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544" width="10.5703125" style="31"/>
    <col min="12545" max="12552" width="0" style="31" hidden="1" customWidth="1"/>
    <col min="12553" max="12555" width="3.7109375" style="31" customWidth="1"/>
    <col min="12556" max="12556" width="12.7109375" style="31" customWidth="1"/>
    <col min="12557" max="12557" width="47.42578125" style="31" customWidth="1"/>
    <col min="12558"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800" width="10.5703125" style="31"/>
    <col min="12801" max="12808" width="0" style="31" hidden="1" customWidth="1"/>
    <col min="12809" max="12811" width="3.7109375" style="31" customWidth="1"/>
    <col min="12812" max="12812" width="12.7109375" style="31" customWidth="1"/>
    <col min="12813" max="12813" width="47.42578125" style="31" customWidth="1"/>
    <col min="12814"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3056" width="10.5703125" style="31"/>
    <col min="13057" max="13064" width="0" style="31" hidden="1" customWidth="1"/>
    <col min="13065" max="13067" width="3.7109375" style="31" customWidth="1"/>
    <col min="13068" max="13068" width="12.7109375" style="31" customWidth="1"/>
    <col min="13069" max="13069" width="47.42578125" style="31" customWidth="1"/>
    <col min="13070"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312" width="10.5703125" style="31"/>
    <col min="13313" max="13320" width="0" style="31" hidden="1" customWidth="1"/>
    <col min="13321" max="13323" width="3.7109375" style="31" customWidth="1"/>
    <col min="13324" max="13324" width="12.7109375" style="31" customWidth="1"/>
    <col min="13325" max="13325" width="47.42578125" style="31" customWidth="1"/>
    <col min="13326"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568" width="10.5703125" style="31"/>
    <col min="13569" max="13576" width="0" style="31" hidden="1" customWidth="1"/>
    <col min="13577" max="13579" width="3.7109375" style="31" customWidth="1"/>
    <col min="13580" max="13580" width="12.7109375" style="31" customWidth="1"/>
    <col min="13581" max="13581" width="47.42578125" style="31" customWidth="1"/>
    <col min="13582"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824" width="10.5703125" style="31"/>
    <col min="13825" max="13832" width="0" style="31" hidden="1" customWidth="1"/>
    <col min="13833" max="13835" width="3.7109375" style="31" customWidth="1"/>
    <col min="13836" max="13836" width="12.7109375" style="31" customWidth="1"/>
    <col min="13837" max="13837" width="47.42578125" style="31" customWidth="1"/>
    <col min="13838"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4080" width="10.5703125" style="31"/>
    <col min="14081" max="14088" width="0" style="31" hidden="1" customWidth="1"/>
    <col min="14089" max="14091" width="3.7109375" style="31" customWidth="1"/>
    <col min="14092" max="14092" width="12.7109375" style="31" customWidth="1"/>
    <col min="14093" max="14093" width="47.42578125" style="31" customWidth="1"/>
    <col min="14094"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336" width="10.5703125" style="31"/>
    <col min="14337" max="14344" width="0" style="31" hidden="1" customWidth="1"/>
    <col min="14345" max="14347" width="3.7109375" style="31" customWidth="1"/>
    <col min="14348" max="14348" width="12.7109375" style="31" customWidth="1"/>
    <col min="14349" max="14349" width="47.42578125" style="31" customWidth="1"/>
    <col min="14350"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592" width="10.5703125" style="31"/>
    <col min="14593" max="14600" width="0" style="31" hidden="1" customWidth="1"/>
    <col min="14601" max="14603" width="3.7109375" style="31" customWidth="1"/>
    <col min="14604" max="14604" width="12.7109375" style="31" customWidth="1"/>
    <col min="14605" max="14605" width="47.42578125" style="31" customWidth="1"/>
    <col min="14606"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848" width="10.5703125" style="31"/>
    <col min="14849" max="14856" width="0" style="31" hidden="1" customWidth="1"/>
    <col min="14857" max="14859" width="3.7109375" style="31" customWidth="1"/>
    <col min="14860" max="14860" width="12.7109375" style="31" customWidth="1"/>
    <col min="14861" max="14861" width="47.42578125" style="31" customWidth="1"/>
    <col min="14862"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5104" width="10.5703125" style="31"/>
    <col min="15105" max="15112" width="0" style="31" hidden="1" customWidth="1"/>
    <col min="15113" max="15115" width="3.7109375" style="31" customWidth="1"/>
    <col min="15116" max="15116" width="12.7109375" style="31" customWidth="1"/>
    <col min="15117" max="15117" width="47.42578125" style="31" customWidth="1"/>
    <col min="15118"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360" width="10.5703125" style="31"/>
    <col min="15361" max="15368" width="0" style="31" hidden="1" customWidth="1"/>
    <col min="15369" max="15371" width="3.7109375" style="31" customWidth="1"/>
    <col min="15372" max="15372" width="12.7109375" style="31" customWidth="1"/>
    <col min="15373" max="15373" width="47.42578125" style="31" customWidth="1"/>
    <col min="15374"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616" width="10.5703125" style="31"/>
    <col min="15617" max="15624" width="0" style="31" hidden="1" customWidth="1"/>
    <col min="15625" max="15627" width="3.7109375" style="31" customWidth="1"/>
    <col min="15628" max="15628" width="12.7109375" style="31" customWidth="1"/>
    <col min="15629" max="15629" width="47.42578125" style="31" customWidth="1"/>
    <col min="15630"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872" width="10.5703125" style="31"/>
    <col min="15873" max="15880" width="0" style="31" hidden="1" customWidth="1"/>
    <col min="15881" max="15883" width="3.7109375" style="31" customWidth="1"/>
    <col min="15884" max="15884" width="12.7109375" style="31" customWidth="1"/>
    <col min="15885" max="15885" width="47.42578125" style="31" customWidth="1"/>
    <col min="15886"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6128" width="10.5703125" style="31"/>
    <col min="16129" max="16136" width="0" style="31" hidden="1" customWidth="1"/>
    <col min="16137" max="16139" width="3.7109375" style="31" customWidth="1"/>
    <col min="16140" max="16140" width="12.7109375" style="31" customWidth="1"/>
    <col min="16141" max="16141" width="47.42578125" style="31" customWidth="1"/>
    <col min="16142"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384" width="10.5703125" style="31"/>
  </cols>
  <sheetData>
    <row r="1" spans="1:35" ht="14.25" hidden="1" customHeight="1"/>
    <row r="2" spans="1:35" ht="14.25" hidden="1" customHeight="1"/>
    <row r="3" spans="1:35" ht="14.25" hidden="1" customHeight="1"/>
    <row r="4" spans="1:35" ht="3" customHeight="1">
      <c r="J4" s="74"/>
      <c r="K4" s="74"/>
      <c r="L4" s="383"/>
      <c r="M4" s="383"/>
      <c r="N4" s="383"/>
      <c r="U4" s="383"/>
    </row>
    <row r="5" spans="1:35" ht="22.5" customHeight="1">
      <c r="J5" s="74"/>
      <c r="K5" s="74"/>
      <c r="L5" s="698" t="s">
        <v>732</v>
      </c>
      <c r="M5" s="698"/>
      <c r="N5" s="698"/>
      <c r="O5" s="698"/>
      <c r="P5" s="698"/>
      <c r="Q5" s="698"/>
      <c r="R5" s="698"/>
      <c r="S5" s="698"/>
      <c r="T5" s="698"/>
      <c r="U5" s="396"/>
    </row>
    <row r="6" spans="1:35" ht="3" customHeight="1">
      <c r="J6" s="74"/>
      <c r="K6" s="74"/>
      <c r="L6" s="383"/>
      <c r="M6" s="383"/>
      <c r="N6" s="383"/>
      <c r="O6" s="384"/>
      <c r="P6" s="384"/>
      <c r="Q6" s="384"/>
      <c r="R6" s="384"/>
      <c r="S6" s="384"/>
      <c r="T6" s="384"/>
      <c r="U6" s="383"/>
    </row>
    <row r="7" spans="1:35" s="378" customFormat="1" ht="5.25" hidden="1">
      <c r="A7" s="183"/>
      <c r="B7" s="183"/>
      <c r="C7" s="183"/>
      <c r="D7" s="183"/>
      <c r="E7" s="183"/>
      <c r="F7" s="183"/>
      <c r="G7" s="183"/>
      <c r="H7" s="183"/>
      <c r="L7" s="583"/>
      <c r="M7" s="545"/>
      <c r="O7" s="674"/>
      <c r="P7" s="674"/>
      <c r="Q7" s="674"/>
      <c r="R7" s="674"/>
      <c r="S7" s="674"/>
      <c r="T7" s="674"/>
      <c r="U7" s="497"/>
      <c r="V7" s="497"/>
      <c r="X7" s="183"/>
      <c r="Y7" s="183"/>
      <c r="Z7" s="183"/>
      <c r="AA7" s="183"/>
      <c r="AB7" s="183"/>
    </row>
    <row r="8" spans="1:35"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75" t="str">
        <f>IF(datePr_ch="",IF(datePr="","",datePr),datePr_ch)</f>
        <v>21.04.2023</v>
      </c>
      <c r="P8" s="675"/>
      <c r="Q8" s="675"/>
      <c r="R8" s="675"/>
      <c r="S8" s="675"/>
      <c r="T8" s="675"/>
      <c r="U8" s="469"/>
      <c r="X8" s="183"/>
      <c r="Y8" s="183"/>
      <c r="Z8" s="183"/>
      <c r="AA8" s="183"/>
      <c r="AB8" s="183"/>
      <c r="AC8" s="183"/>
      <c r="AD8" s="183"/>
      <c r="AE8" s="183"/>
      <c r="AF8" s="183"/>
      <c r="AG8" s="183"/>
      <c r="AH8" s="183"/>
      <c r="AI8" s="183"/>
    </row>
    <row r="9" spans="1:35"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75" t="str">
        <f>IF(numberPr_ch="",IF(numberPr="","",numberPr),numberPr_ch)</f>
        <v>05.2-1511</v>
      </c>
      <c r="P9" s="675"/>
      <c r="Q9" s="675"/>
      <c r="R9" s="675"/>
      <c r="S9" s="675"/>
      <c r="T9" s="675"/>
      <c r="U9" s="469"/>
      <c r="X9" s="183"/>
      <c r="Y9" s="183"/>
      <c r="Z9" s="183"/>
      <c r="AA9" s="183"/>
      <c r="AB9" s="183"/>
      <c r="AC9" s="183"/>
      <c r="AD9" s="183"/>
      <c r="AE9" s="183"/>
      <c r="AF9" s="183"/>
      <c r="AG9" s="183"/>
      <c r="AH9" s="183"/>
      <c r="AI9" s="183"/>
    </row>
    <row r="10" spans="1:35" s="378" customFormat="1" ht="5.25" hidden="1">
      <c r="A10" s="183"/>
      <c r="B10" s="183"/>
      <c r="C10" s="183"/>
      <c r="D10" s="183"/>
      <c r="E10" s="183"/>
      <c r="F10" s="183"/>
      <c r="G10" s="183"/>
      <c r="H10" s="183"/>
      <c r="L10" s="583"/>
      <c r="M10" s="545"/>
      <c r="O10" s="674"/>
      <c r="P10" s="674"/>
      <c r="Q10" s="674"/>
      <c r="R10" s="674"/>
      <c r="S10" s="674"/>
      <c r="T10" s="674"/>
      <c r="U10" s="497"/>
      <c r="V10" s="497"/>
      <c r="X10" s="183"/>
      <c r="Y10" s="183"/>
      <c r="Z10" s="183"/>
      <c r="AA10" s="183"/>
      <c r="AB10" s="183"/>
    </row>
    <row r="11" spans="1:35" s="138" customFormat="1" ht="11.25" hidden="1" customHeight="1">
      <c r="A11" s="183"/>
      <c r="B11" s="183"/>
      <c r="C11" s="183"/>
      <c r="D11" s="183"/>
      <c r="E11" s="183"/>
      <c r="F11" s="183"/>
      <c r="G11" s="183"/>
      <c r="H11" s="183"/>
      <c r="L11" s="699"/>
      <c r="M11" s="699"/>
      <c r="N11" s="388"/>
      <c r="O11" s="716"/>
      <c r="P11" s="716"/>
      <c r="Q11" s="716"/>
      <c r="R11" s="716"/>
      <c r="S11" s="716"/>
      <c r="T11" s="716"/>
      <c r="U11" s="400" t="s">
        <v>371</v>
      </c>
      <c r="X11" s="183"/>
      <c r="Y11" s="183"/>
      <c r="Z11" s="183"/>
      <c r="AA11" s="183"/>
      <c r="AB11" s="183"/>
      <c r="AC11" s="183"/>
      <c r="AD11" s="183"/>
      <c r="AE11" s="183"/>
      <c r="AF11" s="183"/>
      <c r="AG11" s="183"/>
      <c r="AH11" s="183"/>
      <c r="AI11" s="183"/>
    </row>
    <row r="12" spans="1:35">
      <c r="J12" s="74"/>
      <c r="K12" s="74"/>
      <c r="L12" s="383"/>
      <c r="M12" s="383"/>
      <c r="N12" s="383"/>
      <c r="O12" s="717"/>
      <c r="P12" s="717"/>
      <c r="Q12" s="717"/>
      <c r="R12" s="717"/>
      <c r="S12" s="717"/>
      <c r="T12" s="717"/>
      <c r="U12" s="717"/>
    </row>
    <row r="13" spans="1:35" ht="14.25" customHeight="1">
      <c r="J13" s="74"/>
      <c r="K13" s="74"/>
      <c r="L13" s="620" t="s">
        <v>445</v>
      </c>
      <c r="M13" s="620"/>
      <c r="N13" s="620"/>
      <c r="O13" s="620"/>
      <c r="P13" s="620"/>
      <c r="Q13" s="620"/>
      <c r="R13" s="620"/>
      <c r="S13" s="620"/>
      <c r="T13" s="620"/>
      <c r="U13" s="620"/>
      <c r="V13" s="620"/>
      <c r="W13" s="620" t="s">
        <v>446</v>
      </c>
    </row>
    <row r="14" spans="1:35" ht="14.25" customHeight="1">
      <c r="J14" s="74"/>
      <c r="K14" s="74"/>
      <c r="L14" s="682" t="s">
        <v>91</v>
      </c>
      <c r="M14" s="682" t="s">
        <v>602</v>
      </c>
      <c r="N14" s="415"/>
      <c r="O14" s="683" t="s">
        <v>604</v>
      </c>
      <c r="P14" s="684"/>
      <c r="Q14" s="684"/>
      <c r="R14" s="684"/>
      <c r="S14" s="684"/>
      <c r="T14" s="685"/>
      <c r="U14" s="693" t="s">
        <v>339</v>
      </c>
      <c r="V14" s="679" t="s">
        <v>274</v>
      </c>
      <c r="W14" s="620"/>
    </row>
    <row r="15" spans="1:35" ht="14.25" customHeight="1">
      <c r="J15" s="74"/>
      <c r="K15" s="74"/>
      <c r="L15" s="682"/>
      <c r="M15" s="682"/>
      <c r="N15" s="415"/>
      <c r="O15" s="688" t="s">
        <v>590</v>
      </c>
      <c r="P15" s="686"/>
      <c r="Q15" s="687"/>
      <c r="R15" s="691" t="s">
        <v>615</v>
      </c>
      <c r="S15" s="691"/>
      <c r="T15" s="692"/>
      <c r="U15" s="694"/>
      <c r="V15" s="680"/>
      <c r="W15" s="620"/>
    </row>
    <row r="16" spans="1:35" ht="30" customHeight="1">
      <c r="J16" s="74"/>
      <c r="K16" s="74"/>
      <c r="L16" s="682"/>
      <c r="M16" s="682"/>
      <c r="N16" s="414"/>
      <c r="O16" s="689"/>
      <c r="P16" s="88"/>
      <c r="Q16" s="88"/>
      <c r="R16" s="89" t="s">
        <v>273</v>
      </c>
      <c r="S16" s="677" t="s">
        <v>272</v>
      </c>
      <c r="T16" s="678"/>
      <c r="U16" s="695"/>
      <c r="V16" s="681"/>
      <c r="W16" s="620"/>
    </row>
    <row r="17" spans="1:36">
      <c r="J17" s="74"/>
      <c r="K17" s="389">
        <v>1</v>
      </c>
      <c r="L17" s="452" t="s">
        <v>92</v>
      </c>
      <c r="M17" s="452" t="s">
        <v>48</v>
      </c>
      <c r="N17" s="470" t="s">
        <v>48</v>
      </c>
      <c r="O17" s="453">
        <f ca="1">OFFSET(O17,0,-1)+1</f>
        <v>3</v>
      </c>
      <c r="P17" s="454">
        <f ca="1">OFFSET(P17,0,-1)</f>
        <v>3</v>
      </c>
      <c r="Q17" s="454">
        <f ca="1">OFFSET(Q17,0,-1)</f>
        <v>3</v>
      </c>
      <c r="R17" s="453">
        <f ca="1">OFFSET(R17,0,-1)+1</f>
        <v>4</v>
      </c>
      <c r="S17" s="700">
        <f ca="1">OFFSET(S17,0,-1)+1</f>
        <v>5</v>
      </c>
      <c r="T17" s="700"/>
      <c r="U17" s="453">
        <f ca="1">OFFSET(U17,0,-2)+1</f>
        <v>6</v>
      </c>
      <c r="V17" s="454">
        <f ca="1">OFFSET(V17,0,-1)</f>
        <v>6</v>
      </c>
      <c r="W17" s="453">
        <f ca="1">OFFSET(W17,0,-1)+1</f>
        <v>7</v>
      </c>
    </row>
    <row r="18" spans="1:36" ht="22.5">
      <c r="A18" s="701">
        <v>1</v>
      </c>
      <c r="E18" s="184"/>
      <c r="F18" s="284"/>
      <c r="G18" s="173"/>
      <c r="H18" s="173"/>
      <c r="J18" s="506"/>
      <c r="K18" s="512">
        <v>1</v>
      </c>
      <c r="L18" s="402">
        <f>mergeValue(A18)</f>
        <v>1</v>
      </c>
      <c r="M18" s="450" t="s">
        <v>19</v>
      </c>
      <c r="N18" s="437"/>
      <c r="O18" s="713" t="str">
        <f>IF('Перечень тарифов'!J21="","","" &amp; 'Перечень тарифов'!J21 &amp; "")</f>
        <v>Тариф на теплоноситель, поставляемый потребителям</v>
      </c>
      <c r="P18" s="713"/>
      <c r="Q18" s="713"/>
      <c r="R18" s="713"/>
      <c r="S18" s="713"/>
      <c r="T18" s="713"/>
      <c r="U18" s="713"/>
      <c r="V18" s="713"/>
      <c r="W18" s="446" t="s">
        <v>718</v>
      </c>
    </row>
    <row r="19" spans="1:36" hidden="1">
      <c r="A19" s="701"/>
      <c r="B19" s="701">
        <v>1</v>
      </c>
      <c r="E19" s="284"/>
      <c r="F19" s="284"/>
      <c r="G19" s="173"/>
      <c r="H19" s="173"/>
      <c r="I19" s="151"/>
      <c r="J19" s="505"/>
      <c r="K19" s="512">
        <v>1</v>
      </c>
      <c r="L19" s="402" t="str">
        <f>mergeValue(A19) &amp;"."&amp; mergeValue(B19)</f>
        <v>1.1</v>
      </c>
      <c r="M19" s="418"/>
      <c r="N19" s="437"/>
      <c r="O19" s="713"/>
      <c r="P19" s="713"/>
      <c r="Q19" s="713"/>
      <c r="R19" s="713"/>
      <c r="S19" s="713"/>
      <c r="T19" s="713"/>
      <c r="U19" s="713"/>
      <c r="V19" s="713"/>
      <c r="W19" s="446"/>
    </row>
    <row r="20" spans="1:36" hidden="1">
      <c r="A20" s="701"/>
      <c r="B20" s="701"/>
      <c r="C20" s="701">
        <v>1</v>
      </c>
      <c r="E20" s="284"/>
      <c r="F20" s="284"/>
      <c r="G20" s="173"/>
      <c r="H20" s="173"/>
      <c r="I20" s="508"/>
      <c r="J20" s="505"/>
      <c r="K20" s="512">
        <v>1</v>
      </c>
      <c r="L20" s="402" t="str">
        <f>mergeValue(A20) &amp;"."&amp; mergeValue(B20)&amp;"."&amp; mergeValue(C20)</f>
        <v>1.1.1</v>
      </c>
      <c r="M20" s="419"/>
      <c r="N20" s="437"/>
      <c r="O20" s="713"/>
      <c r="P20" s="713"/>
      <c r="Q20" s="713"/>
      <c r="R20" s="713"/>
      <c r="S20" s="713"/>
      <c r="T20" s="713"/>
      <c r="U20" s="713"/>
      <c r="V20" s="713"/>
      <c r="W20" s="446"/>
    </row>
    <row r="21" spans="1:36" hidden="1">
      <c r="A21" s="701"/>
      <c r="B21" s="701"/>
      <c r="C21" s="701"/>
      <c r="D21" s="701">
        <v>1</v>
      </c>
      <c r="E21" s="284"/>
      <c r="F21" s="284"/>
      <c r="G21" s="173"/>
      <c r="H21" s="173"/>
      <c r="I21" s="701">
        <v>1</v>
      </c>
      <c r="J21" s="505"/>
      <c r="K21" s="512">
        <v>1</v>
      </c>
      <c r="L21" s="402" t="str">
        <f>mergeValue(A21) &amp;"."&amp; mergeValue(B21)&amp;"."&amp; mergeValue(C21)&amp;"."&amp; mergeValue(D21)</f>
        <v>1.1.1.1</v>
      </c>
      <c r="M21" s="420"/>
      <c r="N21" s="437"/>
      <c r="O21" s="713"/>
      <c r="P21" s="713"/>
      <c r="Q21" s="713"/>
      <c r="R21" s="713"/>
      <c r="S21" s="713"/>
      <c r="T21" s="713"/>
      <c r="U21" s="713"/>
      <c r="V21" s="713"/>
      <c r="W21" s="446"/>
    </row>
    <row r="22" spans="1:36" ht="11.25" hidden="1" customHeight="1">
      <c r="A22" s="701"/>
      <c r="B22" s="701"/>
      <c r="C22" s="701"/>
      <c r="D22" s="701"/>
      <c r="E22" s="701">
        <v>1</v>
      </c>
      <c r="F22" s="284"/>
      <c r="G22" s="173"/>
      <c r="H22" s="173"/>
      <c r="I22" s="701"/>
      <c r="J22" s="284"/>
      <c r="K22" s="512">
        <v>1</v>
      </c>
      <c r="L22" s="402"/>
      <c r="M22" s="422"/>
      <c r="N22" s="169"/>
      <c r="O22" s="401"/>
      <c r="P22" s="401"/>
      <c r="Q22" s="401"/>
      <c r="R22" s="401"/>
      <c r="S22" s="401"/>
      <c r="T22" s="401"/>
      <c r="U22" s="402"/>
      <c r="V22" s="401"/>
      <c r="W22" s="169"/>
    </row>
    <row r="23" spans="1:36" ht="33.75">
      <c r="A23" s="701"/>
      <c r="B23" s="701"/>
      <c r="C23" s="701"/>
      <c r="D23" s="701"/>
      <c r="E23" s="701"/>
      <c r="F23" s="701">
        <v>1</v>
      </c>
      <c r="G23" s="173"/>
      <c r="H23" s="173"/>
      <c r="I23" s="701"/>
      <c r="J23" s="718"/>
      <c r="K23" s="512">
        <v>1</v>
      </c>
      <c r="L23" s="402" t="str">
        <f>mergeValue(A23) &amp;"."&amp; mergeValue(B23)&amp;"."&amp; mergeValue(C23)&amp;"."&amp; mergeValue(D23)&amp;"."&amp;  mergeValue(F23)</f>
        <v>1.1.1.1.1</v>
      </c>
      <c r="M23" s="422" t="s">
        <v>9</v>
      </c>
      <c r="N23" s="169"/>
      <c r="O23" s="703" t="s">
        <v>3</v>
      </c>
      <c r="P23" s="703"/>
      <c r="Q23" s="703"/>
      <c r="R23" s="703"/>
      <c r="S23" s="703"/>
      <c r="T23" s="703"/>
      <c r="U23" s="703"/>
      <c r="V23" s="703"/>
      <c r="W23" s="446" t="s">
        <v>720</v>
      </c>
      <c r="Y23" s="182" t="str">
        <f>strCheckUnique(Z23:Z26)</f>
        <v/>
      </c>
      <c r="AA23" s="182"/>
    </row>
    <row r="24" spans="1:36" ht="99" customHeight="1">
      <c r="A24" s="701"/>
      <c r="B24" s="701"/>
      <c r="C24" s="701"/>
      <c r="D24" s="701"/>
      <c r="E24" s="701"/>
      <c r="F24" s="701"/>
      <c r="G24" s="173">
        <v>1</v>
      </c>
      <c r="H24" s="173"/>
      <c r="I24" s="701"/>
      <c r="J24" s="718"/>
      <c r="K24" s="516"/>
      <c r="L24" s="402" t="str">
        <f>mergeValue(A24) &amp;"."&amp; mergeValue(B24)&amp;"."&amp; mergeValue(C24)&amp;"."&amp; mergeValue(D24)&amp;"."&amp;  mergeValue(F24)&amp;"."&amp;  mergeValue(G24)</f>
        <v>1.1.1.1.1.1</v>
      </c>
      <c r="M24" s="528" t="s">
        <v>612</v>
      </c>
      <c r="N24" s="439"/>
      <c r="O24" s="482">
        <v>3289.77</v>
      </c>
      <c r="P24" s="428"/>
      <c r="Q24" s="428"/>
      <c r="R24" s="707" t="s">
        <v>1451</v>
      </c>
      <c r="S24" s="697" t="s">
        <v>83</v>
      </c>
      <c r="T24" s="707" t="s">
        <v>1452</v>
      </c>
      <c r="U24" s="697" t="s">
        <v>84</v>
      </c>
      <c r="V24" s="90"/>
      <c r="W24" s="671" t="s">
        <v>733</v>
      </c>
      <c r="X24" s="173" t="str">
        <f>strCheckDate(O25:V25)</f>
        <v/>
      </c>
      <c r="Y24" s="182"/>
      <c r="Z24" s="182" t="str">
        <f>IF(M24="","",M24 )</f>
        <v>горячая вода в системе централизованного теплоснабжения на отопление</v>
      </c>
      <c r="AA24" s="182"/>
      <c r="AB24" s="182"/>
      <c r="AC24" s="182"/>
    </row>
    <row r="25" spans="1:36" ht="21" hidden="1">
      <c r="A25" s="701"/>
      <c r="B25" s="701"/>
      <c r="C25" s="701"/>
      <c r="D25" s="701"/>
      <c r="E25" s="701"/>
      <c r="F25" s="701"/>
      <c r="G25" s="173"/>
      <c r="H25" s="173"/>
      <c r="I25" s="701"/>
      <c r="J25" s="718"/>
      <c r="K25" s="512">
        <v>1</v>
      </c>
      <c r="L25" s="244"/>
      <c r="M25" s="451"/>
      <c r="N25" s="439"/>
      <c r="O25" s="428"/>
      <c r="P25" s="428"/>
      <c r="Q25" s="438" t="str">
        <f>R24 &amp; "-" &amp; T24</f>
        <v>01.01.2024-31.12.2024</v>
      </c>
      <c r="R25" s="707"/>
      <c r="S25" s="697"/>
      <c r="T25" s="707"/>
      <c r="U25" s="697"/>
      <c r="V25" s="90"/>
      <c r="W25" s="672"/>
      <c r="Y25" s="182"/>
      <c r="Z25" s="182"/>
      <c r="AA25" s="182"/>
      <c r="AB25" s="182"/>
      <c r="AC25" s="182"/>
    </row>
    <row r="26" spans="1:36" customFormat="1" ht="15" customHeight="1">
      <c r="A26" s="701"/>
      <c r="B26" s="701"/>
      <c r="C26" s="701"/>
      <c r="D26" s="701"/>
      <c r="E26" s="701"/>
      <c r="F26" s="701"/>
      <c r="G26" s="173"/>
      <c r="H26" s="173"/>
      <c r="I26" s="701"/>
      <c r="J26" s="718"/>
      <c r="K26" s="512">
        <v>1</v>
      </c>
      <c r="L26" s="416"/>
      <c r="M26" s="424" t="s">
        <v>24</v>
      </c>
      <c r="N26" s="421"/>
      <c r="O26" s="417"/>
      <c r="P26" s="417"/>
      <c r="Q26" s="417"/>
      <c r="R26" s="432"/>
      <c r="S26" s="141"/>
      <c r="T26" s="429"/>
      <c r="U26" s="421"/>
      <c r="V26" s="426"/>
      <c r="W26" s="673"/>
      <c r="X26" s="175"/>
      <c r="Y26" s="175"/>
      <c r="Z26" s="175"/>
      <c r="AA26" s="175"/>
      <c r="AB26" s="175"/>
      <c r="AC26" s="175"/>
      <c r="AD26" s="175"/>
      <c r="AE26" s="175"/>
      <c r="AF26" s="175"/>
      <c r="AG26" s="175"/>
      <c r="AH26" s="175"/>
      <c r="AI26" s="175"/>
    </row>
    <row r="27" spans="1:36" customFormat="1" ht="15" customHeight="1">
      <c r="A27" s="701"/>
      <c r="B27" s="701"/>
      <c r="C27" s="701"/>
      <c r="D27" s="701"/>
      <c r="E27" s="701"/>
      <c r="F27" s="284"/>
      <c r="G27" s="284"/>
      <c r="H27" s="173"/>
      <c r="I27" s="701"/>
      <c r="J27" s="284"/>
      <c r="K27" s="511"/>
      <c r="L27" s="416"/>
      <c r="M27" s="421" t="s">
        <v>10</v>
      </c>
      <c r="N27" s="424"/>
      <c r="O27" s="424"/>
      <c r="P27" s="424"/>
      <c r="Q27" s="424"/>
      <c r="R27" s="424"/>
      <c r="S27" s="424"/>
      <c r="T27" s="424"/>
      <c r="U27" s="424"/>
      <c r="V27" s="424"/>
      <c r="W27" s="426"/>
      <c r="X27" s="175"/>
      <c r="Y27" s="175"/>
      <c r="Z27" s="175"/>
      <c r="AA27" s="175"/>
      <c r="AB27" s="175"/>
      <c r="AC27" s="175"/>
      <c r="AD27" s="175"/>
      <c r="AE27" s="175"/>
      <c r="AF27" s="175"/>
      <c r="AG27" s="175"/>
      <c r="AH27" s="175"/>
      <c r="AI27" s="175"/>
      <c r="AJ27" s="175"/>
    </row>
    <row r="28" spans="1:36" customFormat="1" ht="15" hidden="1" customHeight="1">
      <c r="A28" s="701"/>
      <c r="B28" s="701"/>
      <c r="C28" s="701"/>
      <c r="D28" s="701"/>
      <c r="E28" s="284"/>
      <c r="F28" s="284"/>
      <c r="G28" s="284"/>
      <c r="H28" s="173"/>
      <c r="I28" s="701"/>
      <c r="J28" s="284"/>
      <c r="K28" s="511"/>
      <c r="L28" s="416"/>
      <c r="M28" s="421"/>
      <c r="N28" s="424"/>
      <c r="O28" s="424"/>
      <c r="P28" s="424"/>
      <c r="Q28" s="424"/>
      <c r="R28" s="424"/>
      <c r="S28" s="424"/>
      <c r="T28" s="424"/>
      <c r="U28" s="424"/>
      <c r="V28" s="424"/>
      <c r="W28" s="426"/>
      <c r="X28" s="175"/>
      <c r="Y28" s="175"/>
      <c r="Z28" s="175"/>
      <c r="AA28" s="175"/>
      <c r="AB28" s="175"/>
      <c r="AC28" s="175"/>
      <c r="AD28" s="175"/>
      <c r="AE28" s="175"/>
      <c r="AF28" s="175"/>
      <c r="AG28" s="175"/>
      <c r="AH28" s="175"/>
      <c r="AI28" s="175"/>
      <c r="AJ28" s="175"/>
    </row>
    <row r="29" spans="1:36" ht="3" customHeight="1">
      <c r="L29" s="385"/>
      <c r="M29" s="385"/>
      <c r="N29" s="385"/>
      <c r="O29" s="385"/>
      <c r="P29" s="385"/>
      <c r="Q29" s="385"/>
      <c r="R29" s="385"/>
      <c r="S29" s="385"/>
      <c r="T29" s="385"/>
      <c r="U29" s="385"/>
    </row>
    <row r="30" spans="1:36" ht="106.5" customHeight="1">
      <c r="L30" s="1">
        <v>1</v>
      </c>
      <c r="M30" s="665" t="s">
        <v>734</v>
      </c>
      <c r="N30" s="665"/>
      <c r="O30" s="665"/>
      <c r="P30" s="665"/>
      <c r="Q30" s="665"/>
      <c r="R30" s="665"/>
      <c r="S30" s="665"/>
      <c r="T30" s="665"/>
      <c r="U30" s="665"/>
      <c r="V30" s="665"/>
      <c r="W30" s="665"/>
    </row>
  </sheetData>
  <sheetProtection algorithmName="SHA-512" hashValue="NKb7IFvJnVGzyOVMH395RW08C9gmBCyT665uOmI+W2jyn95Oivs8VT48iHmTg85DZIPkBNX8DkkJMonO66gAOw==" saltValue="Qd8QXUXQ7ipkcnfOYgazwg==" spinCount="100000" sheet="1" objects="1" scenarios="1" formatColumns="0" formatRows="0"/>
  <dataConsolidate leftLabels="1"/>
  <mergeCells count="39">
    <mergeCell ref="A18:A28"/>
    <mergeCell ref="O18:V18"/>
    <mergeCell ref="B19:B28"/>
    <mergeCell ref="O19:V19"/>
    <mergeCell ref="C20:C28"/>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0:W30"/>
    <mergeCell ref="U14:U16"/>
    <mergeCell ref="V14:V16"/>
    <mergeCell ref="W13:W16"/>
    <mergeCell ref="L13:V13"/>
    <mergeCell ref="L14:L16"/>
    <mergeCell ref="M14:M16"/>
    <mergeCell ref="S17:T17"/>
    <mergeCell ref="T24:T25"/>
  </mergeCells>
  <dataValidations count="10">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59:JS65560 TD65559:TO65560 ACZ65559:ADK65560 AMV65559:ANG65560 AWR65559:AXC65560 BGN65559:BGY65560 BQJ65559:BQU65560 CAF65559:CAQ65560 CKB65559:CKM65560 CTX65559:CUI65560 DDT65559:DEE65560 DNP65559:DOA65560 DXL65559:DXW65560 EHH65559:EHS65560 ERD65559:ERO65560 FAZ65559:FBK65560 FKV65559:FLG65560 FUR65559:FVC65560 GEN65559:GEY65560 GOJ65559:GOU65560 GYF65559:GYQ65560 HIB65559:HIM65560 HRX65559:HSI65560 IBT65559:ICE65560 ILP65559:IMA65560 IVL65559:IVW65560 JFH65559:JFS65560 JPD65559:JPO65560 JYZ65559:JZK65560 KIV65559:KJG65560 KSR65559:KTC65560 LCN65559:LCY65560 LMJ65559:LMU65560 LWF65559:LWQ65560 MGB65559:MGM65560 MPX65559:MQI65560 MZT65559:NAE65560 NJP65559:NKA65560 NTL65559:NTW65560 ODH65559:ODS65560 OND65559:ONO65560 OWZ65559:OXK65560 PGV65559:PHG65560 PQR65559:PRC65560 QAN65559:QAY65560 QKJ65559:QKU65560 QUF65559:QUQ65560 REB65559:REM65560 RNX65559:ROI65560 RXT65559:RYE65560 SHP65559:SIA65560 SRL65559:SRW65560 TBH65559:TBS65560 TLD65559:TLO65560 TUZ65559:TVK65560 UEV65559:UFG65560 UOR65559:UPC65560 UYN65559:UYY65560 VIJ65559:VIU65560 VSF65559:VSQ65560 WCB65559:WCM65560 WLX65559:WMI65560 WVT65559:WWE65560 JH131095:JS131096 TD131095:TO131096 ACZ131095:ADK131096 AMV131095:ANG131096 AWR131095:AXC131096 BGN131095:BGY131096 BQJ131095:BQU131096 CAF131095:CAQ131096 CKB131095:CKM131096 CTX131095:CUI131096 DDT131095:DEE131096 DNP131095:DOA131096 DXL131095:DXW131096 EHH131095:EHS131096 ERD131095:ERO131096 FAZ131095:FBK131096 FKV131095:FLG131096 FUR131095:FVC131096 GEN131095:GEY131096 GOJ131095:GOU131096 GYF131095:GYQ131096 HIB131095:HIM131096 HRX131095:HSI131096 IBT131095:ICE131096 ILP131095:IMA131096 IVL131095:IVW131096 JFH131095:JFS131096 JPD131095:JPO131096 JYZ131095:JZK131096 KIV131095:KJG131096 KSR131095:KTC131096 LCN131095:LCY131096 LMJ131095:LMU131096 LWF131095:LWQ131096 MGB131095:MGM131096 MPX131095:MQI131096 MZT131095:NAE131096 NJP131095:NKA131096 NTL131095:NTW131096 ODH131095:ODS131096 OND131095:ONO131096 OWZ131095:OXK131096 PGV131095:PHG131096 PQR131095:PRC131096 QAN131095:QAY131096 QKJ131095:QKU131096 QUF131095:QUQ131096 REB131095:REM131096 RNX131095:ROI131096 RXT131095:RYE131096 SHP131095:SIA131096 SRL131095:SRW131096 TBH131095:TBS131096 TLD131095:TLO131096 TUZ131095:TVK131096 UEV131095:UFG131096 UOR131095:UPC131096 UYN131095:UYY131096 VIJ131095:VIU131096 VSF131095:VSQ131096 WCB131095:WCM131096 WLX131095:WMI131096 WVT131095:WWE131096 JH196631:JS196632 TD196631:TO196632 ACZ196631:ADK196632 AMV196631:ANG196632 AWR196631:AXC196632 BGN196631:BGY196632 BQJ196631:BQU196632 CAF196631:CAQ196632 CKB196631:CKM196632 CTX196631:CUI196632 DDT196631:DEE196632 DNP196631:DOA196632 DXL196631:DXW196632 EHH196631:EHS196632 ERD196631:ERO196632 FAZ196631:FBK196632 FKV196631:FLG196632 FUR196631:FVC196632 GEN196631:GEY196632 GOJ196631:GOU196632 GYF196631:GYQ196632 HIB196631:HIM196632 HRX196631:HSI196632 IBT196631:ICE196632 ILP196631:IMA196632 IVL196631:IVW196632 JFH196631:JFS196632 JPD196631:JPO196632 JYZ196631:JZK196632 KIV196631:KJG196632 KSR196631:KTC196632 LCN196631:LCY196632 LMJ196631:LMU196632 LWF196631:LWQ196632 MGB196631:MGM196632 MPX196631:MQI196632 MZT196631:NAE196632 NJP196631:NKA196632 NTL196631:NTW196632 ODH196631:ODS196632 OND196631:ONO196632 OWZ196631:OXK196632 PGV196631:PHG196632 PQR196631:PRC196632 QAN196631:QAY196632 QKJ196631:QKU196632 QUF196631:QUQ196632 REB196631:REM196632 RNX196631:ROI196632 RXT196631:RYE196632 SHP196631:SIA196632 SRL196631:SRW196632 TBH196631:TBS196632 TLD196631:TLO196632 TUZ196631:TVK196632 UEV196631:UFG196632 UOR196631:UPC196632 UYN196631:UYY196632 VIJ196631:VIU196632 VSF196631:VSQ196632 WCB196631:WCM196632 WLX196631:WMI196632 WVT196631:WWE196632 JH262167:JS262168 TD262167:TO262168 ACZ262167:ADK262168 AMV262167:ANG262168 AWR262167:AXC262168 BGN262167:BGY262168 BQJ262167:BQU262168 CAF262167:CAQ262168 CKB262167:CKM262168 CTX262167:CUI262168 DDT262167:DEE262168 DNP262167:DOA262168 DXL262167:DXW262168 EHH262167:EHS262168 ERD262167:ERO262168 FAZ262167:FBK262168 FKV262167:FLG262168 FUR262167:FVC262168 GEN262167:GEY262168 GOJ262167:GOU262168 GYF262167:GYQ262168 HIB262167:HIM262168 HRX262167:HSI262168 IBT262167:ICE262168 ILP262167:IMA262168 IVL262167:IVW262168 JFH262167:JFS262168 JPD262167:JPO262168 JYZ262167:JZK262168 KIV262167:KJG262168 KSR262167:KTC262168 LCN262167:LCY262168 LMJ262167:LMU262168 LWF262167:LWQ262168 MGB262167:MGM262168 MPX262167:MQI262168 MZT262167:NAE262168 NJP262167:NKA262168 NTL262167:NTW262168 ODH262167:ODS262168 OND262167:ONO262168 OWZ262167:OXK262168 PGV262167:PHG262168 PQR262167:PRC262168 QAN262167:QAY262168 QKJ262167:QKU262168 QUF262167:QUQ262168 REB262167:REM262168 RNX262167:ROI262168 RXT262167:RYE262168 SHP262167:SIA262168 SRL262167:SRW262168 TBH262167:TBS262168 TLD262167:TLO262168 TUZ262167:TVK262168 UEV262167:UFG262168 UOR262167:UPC262168 UYN262167:UYY262168 VIJ262167:VIU262168 VSF262167:VSQ262168 WCB262167:WCM262168 WLX262167:WMI262168 WVT262167:WWE262168 JH327703:JS327704 TD327703:TO327704 ACZ327703:ADK327704 AMV327703:ANG327704 AWR327703:AXC327704 BGN327703:BGY327704 BQJ327703:BQU327704 CAF327703:CAQ327704 CKB327703:CKM327704 CTX327703:CUI327704 DDT327703:DEE327704 DNP327703:DOA327704 DXL327703:DXW327704 EHH327703:EHS327704 ERD327703:ERO327704 FAZ327703:FBK327704 FKV327703:FLG327704 FUR327703:FVC327704 GEN327703:GEY327704 GOJ327703:GOU327704 GYF327703:GYQ327704 HIB327703:HIM327704 HRX327703:HSI327704 IBT327703:ICE327704 ILP327703:IMA327704 IVL327703:IVW327704 JFH327703:JFS327704 JPD327703:JPO327704 JYZ327703:JZK327704 KIV327703:KJG327704 KSR327703:KTC327704 LCN327703:LCY327704 LMJ327703:LMU327704 LWF327703:LWQ327704 MGB327703:MGM327704 MPX327703:MQI327704 MZT327703:NAE327704 NJP327703:NKA327704 NTL327703:NTW327704 ODH327703:ODS327704 OND327703:ONO327704 OWZ327703:OXK327704 PGV327703:PHG327704 PQR327703:PRC327704 QAN327703:QAY327704 QKJ327703:QKU327704 QUF327703:QUQ327704 REB327703:REM327704 RNX327703:ROI327704 RXT327703:RYE327704 SHP327703:SIA327704 SRL327703:SRW327704 TBH327703:TBS327704 TLD327703:TLO327704 TUZ327703:TVK327704 UEV327703:UFG327704 UOR327703:UPC327704 UYN327703:UYY327704 VIJ327703:VIU327704 VSF327703:VSQ327704 WCB327703:WCM327704 WLX327703:WMI327704 WVT327703:WWE327704 JH393239:JS393240 TD393239:TO393240 ACZ393239:ADK393240 AMV393239:ANG393240 AWR393239:AXC393240 BGN393239:BGY393240 BQJ393239:BQU393240 CAF393239:CAQ393240 CKB393239:CKM393240 CTX393239:CUI393240 DDT393239:DEE393240 DNP393239:DOA393240 DXL393239:DXW393240 EHH393239:EHS393240 ERD393239:ERO393240 FAZ393239:FBK393240 FKV393239:FLG393240 FUR393239:FVC393240 GEN393239:GEY393240 GOJ393239:GOU393240 GYF393239:GYQ393240 HIB393239:HIM393240 HRX393239:HSI393240 IBT393239:ICE393240 ILP393239:IMA393240 IVL393239:IVW393240 JFH393239:JFS393240 JPD393239:JPO393240 JYZ393239:JZK393240 KIV393239:KJG393240 KSR393239:KTC393240 LCN393239:LCY393240 LMJ393239:LMU393240 LWF393239:LWQ393240 MGB393239:MGM393240 MPX393239:MQI393240 MZT393239:NAE393240 NJP393239:NKA393240 NTL393239:NTW393240 ODH393239:ODS393240 OND393239:ONO393240 OWZ393239:OXK393240 PGV393239:PHG393240 PQR393239:PRC393240 QAN393239:QAY393240 QKJ393239:QKU393240 QUF393239:QUQ393240 REB393239:REM393240 RNX393239:ROI393240 RXT393239:RYE393240 SHP393239:SIA393240 SRL393239:SRW393240 TBH393239:TBS393240 TLD393239:TLO393240 TUZ393239:TVK393240 UEV393239:UFG393240 UOR393239:UPC393240 UYN393239:UYY393240 VIJ393239:VIU393240 VSF393239:VSQ393240 WCB393239:WCM393240 WLX393239:WMI393240 WVT393239:WWE393240 JH458775:JS458776 TD458775:TO458776 ACZ458775:ADK458776 AMV458775:ANG458776 AWR458775:AXC458776 BGN458775:BGY458776 BQJ458775:BQU458776 CAF458775:CAQ458776 CKB458775:CKM458776 CTX458775:CUI458776 DDT458775:DEE458776 DNP458775:DOA458776 DXL458775:DXW458776 EHH458775:EHS458776 ERD458775:ERO458776 FAZ458775:FBK458776 FKV458775:FLG458776 FUR458775:FVC458776 GEN458775:GEY458776 GOJ458775:GOU458776 GYF458775:GYQ458776 HIB458775:HIM458776 HRX458775:HSI458776 IBT458775:ICE458776 ILP458775:IMA458776 IVL458775:IVW458776 JFH458775:JFS458776 JPD458775:JPO458776 JYZ458775:JZK458776 KIV458775:KJG458776 KSR458775:KTC458776 LCN458775:LCY458776 LMJ458775:LMU458776 LWF458775:LWQ458776 MGB458775:MGM458776 MPX458775:MQI458776 MZT458775:NAE458776 NJP458775:NKA458776 NTL458775:NTW458776 ODH458775:ODS458776 OND458775:ONO458776 OWZ458775:OXK458776 PGV458775:PHG458776 PQR458775:PRC458776 QAN458775:QAY458776 QKJ458775:QKU458776 QUF458775:QUQ458776 REB458775:REM458776 RNX458775:ROI458776 RXT458775:RYE458776 SHP458775:SIA458776 SRL458775:SRW458776 TBH458775:TBS458776 TLD458775:TLO458776 TUZ458775:TVK458776 UEV458775:UFG458776 UOR458775:UPC458776 UYN458775:UYY458776 VIJ458775:VIU458776 VSF458775:VSQ458776 WCB458775:WCM458776 WLX458775:WMI458776 WVT458775:WWE458776 JH524311:JS524312 TD524311:TO524312 ACZ524311:ADK524312 AMV524311:ANG524312 AWR524311:AXC524312 BGN524311:BGY524312 BQJ524311:BQU524312 CAF524311:CAQ524312 CKB524311:CKM524312 CTX524311:CUI524312 DDT524311:DEE524312 DNP524311:DOA524312 DXL524311:DXW524312 EHH524311:EHS524312 ERD524311:ERO524312 FAZ524311:FBK524312 FKV524311:FLG524312 FUR524311:FVC524312 GEN524311:GEY524312 GOJ524311:GOU524312 GYF524311:GYQ524312 HIB524311:HIM524312 HRX524311:HSI524312 IBT524311:ICE524312 ILP524311:IMA524312 IVL524311:IVW524312 JFH524311:JFS524312 JPD524311:JPO524312 JYZ524311:JZK524312 KIV524311:KJG524312 KSR524311:KTC524312 LCN524311:LCY524312 LMJ524311:LMU524312 LWF524311:LWQ524312 MGB524311:MGM524312 MPX524311:MQI524312 MZT524311:NAE524312 NJP524311:NKA524312 NTL524311:NTW524312 ODH524311:ODS524312 OND524311:ONO524312 OWZ524311:OXK524312 PGV524311:PHG524312 PQR524311:PRC524312 QAN524311:QAY524312 QKJ524311:QKU524312 QUF524311:QUQ524312 REB524311:REM524312 RNX524311:ROI524312 RXT524311:RYE524312 SHP524311:SIA524312 SRL524311:SRW524312 TBH524311:TBS524312 TLD524311:TLO524312 TUZ524311:TVK524312 UEV524311:UFG524312 UOR524311:UPC524312 UYN524311:UYY524312 VIJ524311:VIU524312 VSF524311:VSQ524312 WCB524311:WCM524312 WLX524311:WMI524312 WVT524311:WWE524312 JH589847:JS589848 TD589847:TO589848 ACZ589847:ADK589848 AMV589847:ANG589848 AWR589847:AXC589848 BGN589847:BGY589848 BQJ589847:BQU589848 CAF589847:CAQ589848 CKB589847:CKM589848 CTX589847:CUI589848 DDT589847:DEE589848 DNP589847:DOA589848 DXL589847:DXW589848 EHH589847:EHS589848 ERD589847:ERO589848 FAZ589847:FBK589848 FKV589847:FLG589848 FUR589847:FVC589848 GEN589847:GEY589848 GOJ589847:GOU589848 GYF589847:GYQ589848 HIB589847:HIM589848 HRX589847:HSI589848 IBT589847:ICE589848 ILP589847:IMA589848 IVL589847:IVW589848 JFH589847:JFS589848 JPD589847:JPO589848 JYZ589847:JZK589848 KIV589847:KJG589848 KSR589847:KTC589848 LCN589847:LCY589848 LMJ589847:LMU589848 LWF589847:LWQ589848 MGB589847:MGM589848 MPX589847:MQI589848 MZT589847:NAE589848 NJP589847:NKA589848 NTL589847:NTW589848 ODH589847:ODS589848 OND589847:ONO589848 OWZ589847:OXK589848 PGV589847:PHG589848 PQR589847:PRC589848 QAN589847:QAY589848 QKJ589847:QKU589848 QUF589847:QUQ589848 REB589847:REM589848 RNX589847:ROI589848 RXT589847:RYE589848 SHP589847:SIA589848 SRL589847:SRW589848 TBH589847:TBS589848 TLD589847:TLO589848 TUZ589847:TVK589848 UEV589847:UFG589848 UOR589847:UPC589848 UYN589847:UYY589848 VIJ589847:VIU589848 VSF589847:VSQ589848 WCB589847:WCM589848 WLX589847:WMI589848 WVT589847:WWE589848 JH655383:JS655384 TD655383:TO655384 ACZ655383:ADK655384 AMV655383:ANG655384 AWR655383:AXC655384 BGN655383:BGY655384 BQJ655383:BQU655384 CAF655383:CAQ655384 CKB655383:CKM655384 CTX655383:CUI655384 DDT655383:DEE655384 DNP655383:DOA655384 DXL655383:DXW655384 EHH655383:EHS655384 ERD655383:ERO655384 FAZ655383:FBK655384 FKV655383:FLG655384 FUR655383:FVC655384 GEN655383:GEY655384 GOJ655383:GOU655384 GYF655383:GYQ655384 HIB655383:HIM655384 HRX655383:HSI655384 IBT655383:ICE655384 ILP655383:IMA655384 IVL655383:IVW655384 JFH655383:JFS655384 JPD655383:JPO655384 JYZ655383:JZK655384 KIV655383:KJG655384 KSR655383:KTC655384 LCN655383:LCY655384 LMJ655383:LMU655384 LWF655383:LWQ655384 MGB655383:MGM655384 MPX655383:MQI655384 MZT655383:NAE655384 NJP655383:NKA655384 NTL655383:NTW655384 ODH655383:ODS655384 OND655383:ONO655384 OWZ655383:OXK655384 PGV655383:PHG655384 PQR655383:PRC655384 QAN655383:QAY655384 QKJ655383:QKU655384 QUF655383:QUQ655384 REB655383:REM655384 RNX655383:ROI655384 RXT655383:RYE655384 SHP655383:SIA655384 SRL655383:SRW655384 TBH655383:TBS655384 TLD655383:TLO655384 TUZ655383:TVK655384 UEV655383:UFG655384 UOR655383:UPC655384 UYN655383:UYY655384 VIJ655383:VIU655384 VSF655383:VSQ655384 WCB655383:WCM655384 WLX655383:WMI655384 WVT655383:WWE655384 JH720919:JS720920 TD720919:TO720920 ACZ720919:ADK720920 AMV720919:ANG720920 AWR720919:AXC720920 BGN720919:BGY720920 BQJ720919:BQU720920 CAF720919:CAQ720920 CKB720919:CKM720920 CTX720919:CUI720920 DDT720919:DEE720920 DNP720919:DOA720920 DXL720919:DXW720920 EHH720919:EHS720920 ERD720919:ERO720920 FAZ720919:FBK720920 FKV720919:FLG720920 FUR720919:FVC720920 GEN720919:GEY720920 GOJ720919:GOU720920 GYF720919:GYQ720920 HIB720919:HIM720920 HRX720919:HSI720920 IBT720919:ICE720920 ILP720919:IMA720920 IVL720919:IVW720920 JFH720919:JFS720920 JPD720919:JPO720920 JYZ720919:JZK720920 KIV720919:KJG720920 KSR720919:KTC720920 LCN720919:LCY720920 LMJ720919:LMU720920 LWF720919:LWQ720920 MGB720919:MGM720920 MPX720919:MQI720920 MZT720919:NAE720920 NJP720919:NKA720920 NTL720919:NTW720920 ODH720919:ODS720920 OND720919:ONO720920 OWZ720919:OXK720920 PGV720919:PHG720920 PQR720919:PRC720920 QAN720919:QAY720920 QKJ720919:QKU720920 QUF720919:QUQ720920 REB720919:REM720920 RNX720919:ROI720920 RXT720919:RYE720920 SHP720919:SIA720920 SRL720919:SRW720920 TBH720919:TBS720920 TLD720919:TLO720920 TUZ720919:TVK720920 UEV720919:UFG720920 UOR720919:UPC720920 UYN720919:UYY720920 VIJ720919:VIU720920 VSF720919:VSQ720920 WCB720919:WCM720920 WLX720919:WMI720920 WVT720919:WWE720920 JH786455:JS786456 TD786455:TO786456 ACZ786455:ADK786456 AMV786455:ANG786456 AWR786455:AXC786456 BGN786455:BGY786456 BQJ786455:BQU786456 CAF786455:CAQ786456 CKB786455:CKM786456 CTX786455:CUI786456 DDT786455:DEE786456 DNP786455:DOA786456 DXL786455:DXW786456 EHH786455:EHS786456 ERD786455:ERO786456 FAZ786455:FBK786456 FKV786455:FLG786456 FUR786455:FVC786456 GEN786455:GEY786456 GOJ786455:GOU786456 GYF786455:GYQ786456 HIB786455:HIM786456 HRX786455:HSI786456 IBT786455:ICE786456 ILP786455:IMA786456 IVL786455:IVW786456 JFH786455:JFS786456 JPD786455:JPO786456 JYZ786455:JZK786456 KIV786455:KJG786456 KSR786455:KTC786456 LCN786455:LCY786456 LMJ786455:LMU786456 LWF786455:LWQ786456 MGB786455:MGM786456 MPX786455:MQI786456 MZT786455:NAE786456 NJP786455:NKA786456 NTL786455:NTW786456 ODH786455:ODS786456 OND786455:ONO786456 OWZ786455:OXK786456 PGV786455:PHG786456 PQR786455:PRC786456 QAN786455:QAY786456 QKJ786455:QKU786456 QUF786455:QUQ786456 REB786455:REM786456 RNX786455:ROI786456 RXT786455:RYE786456 SHP786455:SIA786456 SRL786455:SRW786456 TBH786455:TBS786456 TLD786455:TLO786456 TUZ786455:TVK786456 UEV786455:UFG786456 UOR786455:UPC786456 UYN786455:UYY786456 VIJ786455:VIU786456 VSF786455:VSQ786456 WCB786455:WCM786456 WLX786455:WMI786456 WVT786455:WWE786456 JH851991:JS851992 TD851991:TO851992 ACZ851991:ADK851992 AMV851991:ANG851992 AWR851991:AXC851992 BGN851991:BGY851992 BQJ851991:BQU851992 CAF851991:CAQ851992 CKB851991:CKM851992 CTX851991:CUI851992 DDT851991:DEE851992 DNP851991:DOA851992 DXL851991:DXW851992 EHH851991:EHS851992 ERD851991:ERO851992 FAZ851991:FBK851992 FKV851991:FLG851992 FUR851991:FVC851992 GEN851991:GEY851992 GOJ851991:GOU851992 GYF851991:GYQ851992 HIB851991:HIM851992 HRX851991:HSI851992 IBT851991:ICE851992 ILP851991:IMA851992 IVL851991:IVW851992 JFH851991:JFS851992 JPD851991:JPO851992 JYZ851991:JZK851992 KIV851991:KJG851992 KSR851991:KTC851992 LCN851991:LCY851992 LMJ851991:LMU851992 LWF851991:LWQ851992 MGB851991:MGM851992 MPX851991:MQI851992 MZT851991:NAE851992 NJP851991:NKA851992 NTL851991:NTW851992 ODH851991:ODS851992 OND851991:ONO851992 OWZ851991:OXK851992 PGV851991:PHG851992 PQR851991:PRC851992 QAN851991:QAY851992 QKJ851991:QKU851992 QUF851991:QUQ851992 REB851991:REM851992 RNX851991:ROI851992 RXT851991:RYE851992 SHP851991:SIA851992 SRL851991:SRW851992 TBH851991:TBS851992 TLD851991:TLO851992 TUZ851991:TVK851992 UEV851991:UFG851992 UOR851991:UPC851992 UYN851991:UYY851992 VIJ851991:VIU851992 VSF851991:VSQ851992 WCB851991:WCM851992 WLX851991:WMI851992 WVT851991:WWE851992 JH917527:JS917528 TD917527:TO917528 ACZ917527:ADK917528 AMV917527:ANG917528 AWR917527:AXC917528 BGN917527:BGY917528 BQJ917527:BQU917528 CAF917527:CAQ917528 CKB917527:CKM917528 CTX917527:CUI917528 DDT917527:DEE917528 DNP917527:DOA917528 DXL917527:DXW917528 EHH917527:EHS917528 ERD917527:ERO917528 FAZ917527:FBK917528 FKV917527:FLG917528 FUR917527:FVC917528 GEN917527:GEY917528 GOJ917527:GOU917528 GYF917527:GYQ917528 HIB917527:HIM917528 HRX917527:HSI917528 IBT917527:ICE917528 ILP917527:IMA917528 IVL917527:IVW917528 JFH917527:JFS917528 JPD917527:JPO917528 JYZ917527:JZK917528 KIV917527:KJG917528 KSR917527:KTC917528 LCN917527:LCY917528 LMJ917527:LMU917528 LWF917527:LWQ917528 MGB917527:MGM917528 MPX917527:MQI917528 MZT917527:NAE917528 NJP917527:NKA917528 NTL917527:NTW917528 ODH917527:ODS917528 OND917527:ONO917528 OWZ917527:OXK917528 PGV917527:PHG917528 PQR917527:PRC917528 QAN917527:QAY917528 QKJ917527:QKU917528 QUF917527:QUQ917528 REB917527:REM917528 RNX917527:ROI917528 RXT917527:RYE917528 SHP917527:SIA917528 SRL917527:SRW917528 TBH917527:TBS917528 TLD917527:TLO917528 TUZ917527:TVK917528 UEV917527:UFG917528 UOR917527:UPC917528 UYN917527:UYY917528 VIJ917527:VIU917528 VSF917527:VSQ917528 WCB917527:WCM917528 WLX917527:WMI917528 WVT917527:WWE917528 WVT983063:WWE983064 JH983063:JS983064 TD983063:TO983064 ACZ983063:ADK983064 AMV983063:ANG983064 AWR983063:AXC983064 BGN983063:BGY983064 BQJ983063:BQU983064 CAF983063:CAQ983064 CKB983063:CKM983064 CTX983063:CUI983064 DDT983063:DEE983064 DNP983063:DOA983064 DXL983063:DXW983064 EHH983063:EHS983064 ERD983063:ERO983064 FAZ983063:FBK983064 FKV983063:FLG983064 FUR983063:FVC983064 GEN983063:GEY983064 GOJ983063:GOU983064 GYF983063:GYQ983064 HIB983063:HIM983064 HRX983063:HSI983064 IBT983063:ICE983064 ILP983063:IMA983064 IVL983063:IVW983064 JFH983063:JFS983064 JPD983063:JPO983064 JYZ983063:JZK983064 KIV983063:KJG983064 KSR983063:KTC983064 LCN983063:LCY983064 LMJ983063:LMU983064 LWF983063:LWQ983064 MGB983063:MGM983064 MPX983063:MQI983064 MZT983063:NAE983064 NJP983063:NKA983064 NTL983063:NTW983064 ODH983063:ODS983064 OND983063:ONO983064 OWZ983063:OXK983064 PGV983063:PHG983064 PQR983063:PRC983064 QAN983063:QAY983064 QKJ983063:QKU983064 QUF983063:QUQ983064 REB983063:REM983064 RNX983063:ROI983064 RXT983063:RYE983064 SHP983063:SIA983064 SRL983063:SRW983064 TBH983063:TBS983064 TLD983063:TLO983064 TUZ983063:TVK983064 UEV983063:UFG983064 UOR983063:UPC983064 UYN983063:UYY983064 VIJ983063:VIU983064 VSF983063:VSQ983064 WCB983063:WCM983064 WLX983063:WMI983064 W27:W28 L65559:W65560 L131095:W131096 L196631:W196632 L262167:W262168 L327703:W327704 L393239:W393240 L458775:W458776 L524311:W524312 L589847:W589848 L655383:W655384 L720919:W720920 L786455:W786456 L851991:W851992 L917527:W917528 L983063:W983064"/>
    <dataValidation allowBlank="1" prompt="Для выбора выполните двойной щелчок левой клавиши мыши по соответствующей ячейке." sqref="JH65561:JS65564 TD65561:TO65564 ACZ65561:ADK65564 AMV65561:ANG65564 AWR65561:AXC65564 BGN65561:BGY65564 BQJ65561:BQU65564 CAF65561:CAQ65564 CKB65561:CKM65564 CTX65561:CUI65564 DDT65561:DEE65564 DNP65561:DOA65564 DXL65561:DXW65564 EHH65561:EHS65564 ERD65561:ERO65564 FAZ65561:FBK65564 FKV65561:FLG65564 FUR65561:FVC65564 GEN65561:GEY65564 GOJ65561:GOU65564 GYF65561:GYQ65564 HIB65561:HIM65564 HRX65561:HSI65564 IBT65561:ICE65564 ILP65561:IMA65564 IVL65561:IVW65564 JFH65561:JFS65564 JPD65561:JPO65564 JYZ65561:JZK65564 KIV65561:KJG65564 KSR65561:KTC65564 LCN65561:LCY65564 LMJ65561:LMU65564 LWF65561:LWQ65564 MGB65561:MGM65564 MPX65561:MQI65564 MZT65561:NAE65564 NJP65561:NKA65564 NTL65561:NTW65564 ODH65561:ODS65564 OND65561:ONO65564 OWZ65561:OXK65564 PGV65561:PHG65564 PQR65561:PRC65564 QAN65561:QAY65564 QKJ65561:QKU65564 QUF65561:QUQ65564 REB65561:REM65564 RNX65561:ROI65564 RXT65561:RYE65564 SHP65561:SIA65564 SRL65561:SRW65564 TBH65561:TBS65564 TLD65561:TLO65564 TUZ65561:TVK65564 UEV65561:UFG65564 UOR65561:UPC65564 UYN65561:UYY65564 VIJ65561:VIU65564 VSF65561:VSQ65564 WCB65561:WCM65564 WLX65561:WMI65564 WVT65561:WWE65564 JH131097:JS131100 TD131097:TO131100 ACZ131097:ADK131100 AMV131097:ANG131100 AWR131097:AXC131100 BGN131097:BGY131100 BQJ131097:BQU131100 CAF131097:CAQ131100 CKB131097:CKM131100 CTX131097:CUI131100 DDT131097:DEE131100 DNP131097:DOA131100 DXL131097:DXW131100 EHH131097:EHS131100 ERD131097:ERO131100 FAZ131097:FBK131100 FKV131097:FLG131100 FUR131097:FVC131100 GEN131097:GEY131100 GOJ131097:GOU131100 GYF131097:GYQ131100 HIB131097:HIM131100 HRX131097:HSI131100 IBT131097:ICE131100 ILP131097:IMA131100 IVL131097:IVW131100 JFH131097:JFS131100 JPD131097:JPO131100 JYZ131097:JZK131100 KIV131097:KJG131100 KSR131097:KTC131100 LCN131097:LCY131100 LMJ131097:LMU131100 LWF131097:LWQ131100 MGB131097:MGM131100 MPX131097:MQI131100 MZT131097:NAE131100 NJP131097:NKA131100 NTL131097:NTW131100 ODH131097:ODS131100 OND131097:ONO131100 OWZ131097:OXK131100 PGV131097:PHG131100 PQR131097:PRC131100 QAN131097:QAY131100 QKJ131097:QKU131100 QUF131097:QUQ131100 REB131097:REM131100 RNX131097:ROI131100 RXT131097:RYE131100 SHP131097:SIA131100 SRL131097:SRW131100 TBH131097:TBS131100 TLD131097:TLO131100 TUZ131097:TVK131100 UEV131097:UFG131100 UOR131097:UPC131100 UYN131097:UYY131100 VIJ131097:VIU131100 VSF131097:VSQ131100 WCB131097:WCM131100 WLX131097:WMI131100 WVT131097:WWE131100 JH196633:JS196636 TD196633:TO196636 ACZ196633:ADK196636 AMV196633:ANG196636 AWR196633:AXC196636 BGN196633:BGY196636 BQJ196633:BQU196636 CAF196633:CAQ196636 CKB196633:CKM196636 CTX196633:CUI196636 DDT196633:DEE196636 DNP196633:DOA196636 DXL196633:DXW196636 EHH196633:EHS196636 ERD196633:ERO196636 FAZ196633:FBK196636 FKV196633:FLG196636 FUR196633:FVC196636 GEN196633:GEY196636 GOJ196633:GOU196636 GYF196633:GYQ196636 HIB196633:HIM196636 HRX196633:HSI196636 IBT196633:ICE196636 ILP196633:IMA196636 IVL196633:IVW196636 JFH196633:JFS196636 JPD196633:JPO196636 JYZ196633:JZK196636 KIV196633:KJG196636 KSR196633:KTC196636 LCN196633:LCY196636 LMJ196633:LMU196636 LWF196633:LWQ196636 MGB196633:MGM196636 MPX196633:MQI196636 MZT196633:NAE196636 NJP196633:NKA196636 NTL196633:NTW196636 ODH196633:ODS196636 OND196633:ONO196636 OWZ196633:OXK196636 PGV196633:PHG196636 PQR196633:PRC196636 QAN196633:QAY196636 QKJ196633:QKU196636 QUF196633:QUQ196636 REB196633:REM196636 RNX196633:ROI196636 RXT196633:RYE196636 SHP196633:SIA196636 SRL196633:SRW196636 TBH196633:TBS196636 TLD196633:TLO196636 TUZ196633:TVK196636 UEV196633:UFG196636 UOR196633:UPC196636 UYN196633:UYY196636 VIJ196633:VIU196636 VSF196633:VSQ196636 WCB196633:WCM196636 WLX196633:WMI196636 WVT196633:WWE196636 JH262169:JS262172 TD262169:TO262172 ACZ262169:ADK262172 AMV262169:ANG262172 AWR262169:AXC262172 BGN262169:BGY262172 BQJ262169:BQU262172 CAF262169:CAQ262172 CKB262169:CKM262172 CTX262169:CUI262172 DDT262169:DEE262172 DNP262169:DOA262172 DXL262169:DXW262172 EHH262169:EHS262172 ERD262169:ERO262172 FAZ262169:FBK262172 FKV262169:FLG262172 FUR262169:FVC262172 GEN262169:GEY262172 GOJ262169:GOU262172 GYF262169:GYQ262172 HIB262169:HIM262172 HRX262169:HSI262172 IBT262169:ICE262172 ILP262169:IMA262172 IVL262169:IVW262172 JFH262169:JFS262172 JPD262169:JPO262172 JYZ262169:JZK262172 KIV262169:KJG262172 KSR262169:KTC262172 LCN262169:LCY262172 LMJ262169:LMU262172 LWF262169:LWQ262172 MGB262169:MGM262172 MPX262169:MQI262172 MZT262169:NAE262172 NJP262169:NKA262172 NTL262169:NTW262172 ODH262169:ODS262172 OND262169:ONO262172 OWZ262169:OXK262172 PGV262169:PHG262172 PQR262169:PRC262172 QAN262169:QAY262172 QKJ262169:QKU262172 QUF262169:QUQ262172 REB262169:REM262172 RNX262169:ROI262172 RXT262169:RYE262172 SHP262169:SIA262172 SRL262169:SRW262172 TBH262169:TBS262172 TLD262169:TLO262172 TUZ262169:TVK262172 UEV262169:UFG262172 UOR262169:UPC262172 UYN262169:UYY262172 VIJ262169:VIU262172 VSF262169:VSQ262172 WCB262169:WCM262172 WLX262169:WMI262172 WVT262169:WWE262172 JH327705:JS327708 TD327705:TO327708 ACZ327705:ADK327708 AMV327705:ANG327708 AWR327705:AXC327708 BGN327705:BGY327708 BQJ327705:BQU327708 CAF327705:CAQ327708 CKB327705:CKM327708 CTX327705:CUI327708 DDT327705:DEE327708 DNP327705:DOA327708 DXL327705:DXW327708 EHH327705:EHS327708 ERD327705:ERO327708 FAZ327705:FBK327708 FKV327705:FLG327708 FUR327705:FVC327708 GEN327705:GEY327708 GOJ327705:GOU327708 GYF327705:GYQ327708 HIB327705:HIM327708 HRX327705:HSI327708 IBT327705:ICE327708 ILP327705:IMA327708 IVL327705:IVW327708 JFH327705:JFS327708 JPD327705:JPO327708 JYZ327705:JZK327708 KIV327705:KJG327708 KSR327705:KTC327708 LCN327705:LCY327708 LMJ327705:LMU327708 LWF327705:LWQ327708 MGB327705:MGM327708 MPX327705:MQI327708 MZT327705:NAE327708 NJP327705:NKA327708 NTL327705:NTW327708 ODH327705:ODS327708 OND327705:ONO327708 OWZ327705:OXK327708 PGV327705:PHG327708 PQR327705:PRC327708 QAN327705:QAY327708 QKJ327705:QKU327708 QUF327705:QUQ327708 REB327705:REM327708 RNX327705:ROI327708 RXT327705:RYE327708 SHP327705:SIA327708 SRL327705:SRW327708 TBH327705:TBS327708 TLD327705:TLO327708 TUZ327705:TVK327708 UEV327705:UFG327708 UOR327705:UPC327708 UYN327705:UYY327708 VIJ327705:VIU327708 VSF327705:VSQ327708 WCB327705:WCM327708 WLX327705:WMI327708 WVT327705:WWE327708 JH393241:JS393244 TD393241:TO393244 ACZ393241:ADK393244 AMV393241:ANG393244 AWR393241:AXC393244 BGN393241:BGY393244 BQJ393241:BQU393244 CAF393241:CAQ393244 CKB393241:CKM393244 CTX393241:CUI393244 DDT393241:DEE393244 DNP393241:DOA393244 DXL393241:DXW393244 EHH393241:EHS393244 ERD393241:ERO393244 FAZ393241:FBK393244 FKV393241:FLG393244 FUR393241:FVC393244 GEN393241:GEY393244 GOJ393241:GOU393244 GYF393241:GYQ393244 HIB393241:HIM393244 HRX393241:HSI393244 IBT393241:ICE393244 ILP393241:IMA393244 IVL393241:IVW393244 JFH393241:JFS393244 JPD393241:JPO393244 JYZ393241:JZK393244 KIV393241:KJG393244 KSR393241:KTC393244 LCN393241:LCY393244 LMJ393241:LMU393244 LWF393241:LWQ393244 MGB393241:MGM393244 MPX393241:MQI393244 MZT393241:NAE393244 NJP393241:NKA393244 NTL393241:NTW393244 ODH393241:ODS393244 OND393241:ONO393244 OWZ393241:OXK393244 PGV393241:PHG393244 PQR393241:PRC393244 QAN393241:QAY393244 QKJ393241:QKU393244 QUF393241:QUQ393244 REB393241:REM393244 RNX393241:ROI393244 RXT393241:RYE393244 SHP393241:SIA393244 SRL393241:SRW393244 TBH393241:TBS393244 TLD393241:TLO393244 TUZ393241:TVK393244 UEV393241:UFG393244 UOR393241:UPC393244 UYN393241:UYY393244 VIJ393241:VIU393244 VSF393241:VSQ393244 WCB393241:WCM393244 WLX393241:WMI393244 WVT393241:WWE393244 JH458777:JS458780 TD458777:TO458780 ACZ458777:ADK458780 AMV458777:ANG458780 AWR458777:AXC458780 BGN458777:BGY458780 BQJ458777:BQU458780 CAF458777:CAQ458780 CKB458777:CKM458780 CTX458777:CUI458780 DDT458777:DEE458780 DNP458777:DOA458780 DXL458777:DXW458780 EHH458777:EHS458780 ERD458777:ERO458780 FAZ458777:FBK458780 FKV458777:FLG458780 FUR458777:FVC458780 GEN458777:GEY458780 GOJ458777:GOU458780 GYF458777:GYQ458780 HIB458777:HIM458780 HRX458777:HSI458780 IBT458777:ICE458780 ILP458777:IMA458780 IVL458777:IVW458780 JFH458777:JFS458780 JPD458777:JPO458780 JYZ458777:JZK458780 KIV458777:KJG458780 KSR458777:KTC458780 LCN458777:LCY458780 LMJ458777:LMU458780 LWF458777:LWQ458780 MGB458777:MGM458780 MPX458777:MQI458780 MZT458777:NAE458780 NJP458777:NKA458780 NTL458777:NTW458780 ODH458777:ODS458780 OND458777:ONO458780 OWZ458777:OXK458780 PGV458777:PHG458780 PQR458777:PRC458780 QAN458777:QAY458780 QKJ458777:QKU458780 QUF458777:QUQ458780 REB458777:REM458780 RNX458777:ROI458780 RXT458777:RYE458780 SHP458777:SIA458780 SRL458777:SRW458780 TBH458777:TBS458780 TLD458777:TLO458780 TUZ458777:TVK458780 UEV458777:UFG458780 UOR458777:UPC458780 UYN458777:UYY458780 VIJ458777:VIU458780 VSF458777:VSQ458780 WCB458777:WCM458780 WLX458777:WMI458780 WVT458777:WWE458780 JH524313:JS524316 TD524313:TO524316 ACZ524313:ADK524316 AMV524313:ANG524316 AWR524313:AXC524316 BGN524313:BGY524316 BQJ524313:BQU524316 CAF524313:CAQ524316 CKB524313:CKM524316 CTX524313:CUI524316 DDT524313:DEE524316 DNP524313:DOA524316 DXL524313:DXW524316 EHH524313:EHS524316 ERD524313:ERO524316 FAZ524313:FBK524316 FKV524313:FLG524316 FUR524313:FVC524316 GEN524313:GEY524316 GOJ524313:GOU524316 GYF524313:GYQ524316 HIB524313:HIM524316 HRX524313:HSI524316 IBT524313:ICE524316 ILP524313:IMA524316 IVL524313:IVW524316 JFH524313:JFS524316 JPD524313:JPO524316 JYZ524313:JZK524316 KIV524313:KJG524316 KSR524313:KTC524316 LCN524313:LCY524316 LMJ524313:LMU524316 LWF524313:LWQ524316 MGB524313:MGM524316 MPX524313:MQI524316 MZT524313:NAE524316 NJP524313:NKA524316 NTL524313:NTW524316 ODH524313:ODS524316 OND524313:ONO524316 OWZ524313:OXK524316 PGV524313:PHG524316 PQR524313:PRC524316 QAN524313:QAY524316 QKJ524313:QKU524316 QUF524313:QUQ524316 REB524313:REM524316 RNX524313:ROI524316 RXT524313:RYE524316 SHP524313:SIA524316 SRL524313:SRW524316 TBH524313:TBS524316 TLD524313:TLO524316 TUZ524313:TVK524316 UEV524313:UFG524316 UOR524313:UPC524316 UYN524313:UYY524316 VIJ524313:VIU524316 VSF524313:VSQ524316 WCB524313:WCM524316 WLX524313:WMI524316 WVT524313:WWE524316 JH589849:JS589852 TD589849:TO589852 ACZ589849:ADK589852 AMV589849:ANG589852 AWR589849:AXC589852 BGN589849:BGY589852 BQJ589849:BQU589852 CAF589849:CAQ589852 CKB589849:CKM589852 CTX589849:CUI589852 DDT589849:DEE589852 DNP589849:DOA589852 DXL589849:DXW589852 EHH589849:EHS589852 ERD589849:ERO589852 FAZ589849:FBK589852 FKV589849:FLG589852 FUR589849:FVC589852 GEN589849:GEY589852 GOJ589849:GOU589852 GYF589849:GYQ589852 HIB589849:HIM589852 HRX589849:HSI589852 IBT589849:ICE589852 ILP589849:IMA589852 IVL589849:IVW589852 JFH589849:JFS589852 JPD589849:JPO589852 JYZ589849:JZK589852 KIV589849:KJG589852 KSR589849:KTC589852 LCN589849:LCY589852 LMJ589849:LMU589852 LWF589849:LWQ589852 MGB589849:MGM589852 MPX589849:MQI589852 MZT589849:NAE589852 NJP589849:NKA589852 NTL589849:NTW589852 ODH589849:ODS589852 OND589849:ONO589852 OWZ589849:OXK589852 PGV589849:PHG589852 PQR589849:PRC589852 QAN589849:QAY589852 QKJ589849:QKU589852 QUF589849:QUQ589852 REB589849:REM589852 RNX589849:ROI589852 RXT589849:RYE589852 SHP589849:SIA589852 SRL589849:SRW589852 TBH589849:TBS589852 TLD589849:TLO589852 TUZ589849:TVK589852 UEV589849:UFG589852 UOR589849:UPC589852 UYN589849:UYY589852 VIJ589849:VIU589852 VSF589849:VSQ589852 WCB589849:WCM589852 WLX589849:WMI589852 WVT589849:WWE589852 JH655385:JS655388 TD655385:TO655388 ACZ655385:ADK655388 AMV655385:ANG655388 AWR655385:AXC655388 BGN655385:BGY655388 BQJ655385:BQU655388 CAF655385:CAQ655388 CKB655385:CKM655388 CTX655385:CUI655388 DDT655385:DEE655388 DNP655385:DOA655388 DXL655385:DXW655388 EHH655385:EHS655388 ERD655385:ERO655388 FAZ655385:FBK655388 FKV655385:FLG655388 FUR655385:FVC655388 GEN655385:GEY655388 GOJ655385:GOU655388 GYF655385:GYQ655388 HIB655385:HIM655388 HRX655385:HSI655388 IBT655385:ICE655388 ILP655385:IMA655388 IVL655385:IVW655388 JFH655385:JFS655388 JPD655385:JPO655388 JYZ655385:JZK655388 KIV655385:KJG655388 KSR655385:KTC655388 LCN655385:LCY655388 LMJ655385:LMU655388 LWF655385:LWQ655388 MGB655385:MGM655388 MPX655385:MQI655388 MZT655385:NAE655388 NJP655385:NKA655388 NTL655385:NTW655388 ODH655385:ODS655388 OND655385:ONO655388 OWZ655385:OXK655388 PGV655385:PHG655388 PQR655385:PRC655388 QAN655385:QAY655388 QKJ655385:QKU655388 QUF655385:QUQ655388 REB655385:REM655388 RNX655385:ROI655388 RXT655385:RYE655388 SHP655385:SIA655388 SRL655385:SRW655388 TBH655385:TBS655388 TLD655385:TLO655388 TUZ655385:TVK655388 UEV655385:UFG655388 UOR655385:UPC655388 UYN655385:UYY655388 VIJ655385:VIU655388 VSF655385:VSQ655388 WCB655385:WCM655388 WLX655385:WMI655388 WVT655385:WWE655388 JH720921:JS720924 TD720921:TO720924 ACZ720921:ADK720924 AMV720921:ANG720924 AWR720921:AXC720924 BGN720921:BGY720924 BQJ720921:BQU720924 CAF720921:CAQ720924 CKB720921:CKM720924 CTX720921:CUI720924 DDT720921:DEE720924 DNP720921:DOA720924 DXL720921:DXW720924 EHH720921:EHS720924 ERD720921:ERO720924 FAZ720921:FBK720924 FKV720921:FLG720924 FUR720921:FVC720924 GEN720921:GEY720924 GOJ720921:GOU720924 GYF720921:GYQ720924 HIB720921:HIM720924 HRX720921:HSI720924 IBT720921:ICE720924 ILP720921:IMA720924 IVL720921:IVW720924 JFH720921:JFS720924 JPD720921:JPO720924 JYZ720921:JZK720924 KIV720921:KJG720924 KSR720921:KTC720924 LCN720921:LCY720924 LMJ720921:LMU720924 LWF720921:LWQ720924 MGB720921:MGM720924 MPX720921:MQI720924 MZT720921:NAE720924 NJP720921:NKA720924 NTL720921:NTW720924 ODH720921:ODS720924 OND720921:ONO720924 OWZ720921:OXK720924 PGV720921:PHG720924 PQR720921:PRC720924 QAN720921:QAY720924 QKJ720921:QKU720924 QUF720921:QUQ720924 REB720921:REM720924 RNX720921:ROI720924 RXT720921:RYE720924 SHP720921:SIA720924 SRL720921:SRW720924 TBH720921:TBS720924 TLD720921:TLO720924 TUZ720921:TVK720924 UEV720921:UFG720924 UOR720921:UPC720924 UYN720921:UYY720924 VIJ720921:VIU720924 VSF720921:VSQ720924 WCB720921:WCM720924 WLX720921:WMI720924 WVT720921:WWE720924 JH786457:JS786460 TD786457:TO786460 ACZ786457:ADK786460 AMV786457:ANG786460 AWR786457:AXC786460 BGN786457:BGY786460 BQJ786457:BQU786460 CAF786457:CAQ786460 CKB786457:CKM786460 CTX786457:CUI786460 DDT786457:DEE786460 DNP786457:DOA786460 DXL786457:DXW786460 EHH786457:EHS786460 ERD786457:ERO786460 FAZ786457:FBK786460 FKV786457:FLG786460 FUR786457:FVC786460 GEN786457:GEY786460 GOJ786457:GOU786460 GYF786457:GYQ786460 HIB786457:HIM786460 HRX786457:HSI786460 IBT786457:ICE786460 ILP786457:IMA786460 IVL786457:IVW786460 JFH786457:JFS786460 JPD786457:JPO786460 JYZ786457:JZK786460 KIV786457:KJG786460 KSR786457:KTC786460 LCN786457:LCY786460 LMJ786457:LMU786460 LWF786457:LWQ786460 MGB786457:MGM786460 MPX786457:MQI786460 MZT786457:NAE786460 NJP786457:NKA786460 NTL786457:NTW786460 ODH786457:ODS786460 OND786457:ONO786460 OWZ786457:OXK786460 PGV786457:PHG786460 PQR786457:PRC786460 QAN786457:QAY786460 QKJ786457:QKU786460 QUF786457:QUQ786460 REB786457:REM786460 RNX786457:ROI786460 RXT786457:RYE786460 SHP786457:SIA786460 SRL786457:SRW786460 TBH786457:TBS786460 TLD786457:TLO786460 TUZ786457:TVK786460 UEV786457:UFG786460 UOR786457:UPC786460 UYN786457:UYY786460 VIJ786457:VIU786460 VSF786457:VSQ786460 WCB786457:WCM786460 WLX786457:WMI786460 WVT786457:WWE786460 JH851993:JS851996 TD851993:TO851996 ACZ851993:ADK851996 AMV851993:ANG851996 AWR851993:AXC851996 BGN851993:BGY851996 BQJ851993:BQU851996 CAF851993:CAQ851996 CKB851993:CKM851996 CTX851993:CUI851996 DDT851993:DEE851996 DNP851993:DOA851996 DXL851993:DXW851996 EHH851993:EHS851996 ERD851993:ERO851996 FAZ851993:FBK851996 FKV851993:FLG851996 FUR851993:FVC851996 GEN851993:GEY851996 GOJ851993:GOU851996 GYF851993:GYQ851996 HIB851993:HIM851996 HRX851993:HSI851996 IBT851993:ICE851996 ILP851993:IMA851996 IVL851993:IVW851996 JFH851993:JFS851996 JPD851993:JPO851996 JYZ851993:JZK851996 KIV851993:KJG851996 KSR851993:KTC851996 LCN851993:LCY851996 LMJ851993:LMU851996 LWF851993:LWQ851996 MGB851993:MGM851996 MPX851993:MQI851996 MZT851993:NAE851996 NJP851993:NKA851996 NTL851993:NTW851996 ODH851993:ODS851996 OND851993:ONO851996 OWZ851993:OXK851996 PGV851993:PHG851996 PQR851993:PRC851996 QAN851993:QAY851996 QKJ851993:QKU851996 QUF851993:QUQ851996 REB851993:REM851996 RNX851993:ROI851996 RXT851993:RYE851996 SHP851993:SIA851996 SRL851993:SRW851996 TBH851993:TBS851996 TLD851993:TLO851996 TUZ851993:TVK851996 UEV851993:UFG851996 UOR851993:UPC851996 UYN851993:UYY851996 VIJ851993:VIU851996 VSF851993:VSQ851996 WCB851993:WCM851996 WLX851993:WMI851996 WVT851993:WWE851996 JH917529:JS917532 TD917529:TO917532 ACZ917529:ADK917532 AMV917529:ANG917532 AWR917529:AXC917532 BGN917529:BGY917532 BQJ917529:BQU917532 CAF917529:CAQ917532 CKB917529:CKM917532 CTX917529:CUI917532 DDT917529:DEE917532 DNP917529:DOA917532 DXL917529:DXW917532 EHH917529:EHS917532 ERD917529:ERO917532 FAZ917529:FBK917532 FKV917529:FLG917532 FUR917529:FVC917532 GEN917529:GEY917532 GOJ917529:GOU917532 GYF917529:GYQ917532 HIB917529:HIM917532 HRX917529:HSI917532 IBT917529:ICE917532 ILP917529:IMA917532 IVL917529:IVW917532 JFH917529:JFS917532 JPD917529:JPO917532 JYZ917529:JZK917532 KIV917529:KJG917532 KSR917529:KTC917532 LCN917529:LCY917532 LMJ917529:LMU917532 LWF917529:LWQ917532 MGB917529:MGM917532 MPX917529:MQI917532 MZT917529:NAE917532 NJP917529:NKA917532 NTL917529:NTW917532 ODH917529:ODS917532 OND917529:ONO917532 OWZ917529:OXK917532 PGV917529:PHG917532 PQR917529:PRC917532 QAN917529:QAY917532 QKJ917529:QKU917532 QUF917529:QUQ917532 REB917529:REM917532 RNX917529:ROI917532 RXT917529:RYE917532 SHP917529:SIA917532 SRL917529:SRW917532 TBH917529:TBS917532 TLD917529:TLO917532 TUZ917529:TVK917532 UEV917529:UFG917532 UOR917529:UPC917532 UYN917529:UYY917532 VIJ917529:VIU917532 VSF917529:VSQ917532 WCB917529:WCM917532 WLX917529:WMI917532 WVT917529:WWE917532 JH983065:JS983068 TD983065:TO983068 ACZ983065:ADK983068 AMV983065:ANG983068 AWR983065:AXC983068 BGN983065:BGY983068 BQJ983065:BQU983068 CAF983065:CAQ983068 CKB983065:CKM983068 CTX983065:CUI983068 DDT983065:DEE983068 DNP983065:DOA983068 DXL983065:DXW983068 EHH983065:EHS983068 ERD983065:ERO983068 FAZ983065:FBK983068 FKV983065:FLG983068 FUR983065:FVC983068 GEN983065:GEY983068 GOJ983065:GOU983068 GYF983065:GYQ983068 HIB983065:HIM983068 HRX983065:HSI983068 IBT983065:ICE983068 ILP983065:IMA983068 IVL983065:IVW983068 JFH983065:JFS983068 JPD983065:JPO983068 JYZ983065:JZK983068 KIV983065:KJG983068 KSR983065:KTC983068 LCN983065:LCY983068 LMJ983065:LMU983068 LWF983065:LWQ983068 MGB983065:MGM983068 MPX983065:MQI983068 MZT983065:NAE983068 NJP983065:NKA983068 NTL983065:NTW983068 ODH983065:ODS983068 OND983065:ONO983068 OWZ983065:OXK983068 PGV983065:PHG983068 PQR983065:PRC983068 QAN983065:QAY983068 QKJ983065:QKU983068 QUF983065:QUQ983068 REB983065:REM983068 RNX983065:ROI983068 RXT983065:RYE983068 SHP983065:SIA983068 SRL983065:SRW983068 TBH983065:TBS983068 TLD983065:TLO983068 TUZ983065:TVK983068 UEV983065:UFG983068 UOR983065:UPC983068 UYN983065:UYY983068 VIJ983065:VIU983068 VSF983065:VSQ983068 WCB983065:WCM983068 WLX983065:WMI983068 WVT983065:WWE983068 WVT983062:WWE983062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58:JS65558 TD65558:TO65558 ACZ65558:ADK65558 AMV65558:ANG65558 AWR65558:AXC65558 BGN65558:BGY65558 BQJ65558:BQU65558 CAF65558:CAQ65558 CKB65558:CKM65558 CTX65558:CUI65558 DDT65558:DEE65558 DNP65558:DOA65558 DXL65558:DXW65558 EHH65558:EHS65558 ERD65558:ERO65558 FAZ65558:FBK65558 FKV65558:FLG65558 FUR65558:FVC65558 GEN65558:GEY65558 GOJ65558:GOU65558 GYF65558:GYQ65558 HIB65558:HIM65558 HRX65558:HSI65558 IBT65558:ICE65558 ILP65558:IMA65558 IVL65558:IVW65558 JFH65558:JFS65558 JPD65558:JPO65558 JYZ65558:JZK65558 KIV65558:KJG65558 KSR65558:KTC65558 LCN65558:LCY65558 LMJ65558:LMU65558 LWF65558:LWQ65558 MGB65558:MGM65558 MPX65558:MQI65558 MZT65558:NAE65558 NJP65558:NKA65558 NTL65558:NTW65558 ODH65558:ODS65558 OND65558:ONO65558 OWZ65558:OXK65558 PGV65558:PHG65558 PQR65558:PRC65558 QAN65558:QAY65558 QKJ65558:QKU65558 QUF65558:QUQ65558 REB65558:REM65558 RNX65558:ROI65558 RXT65558:RYE65558 SHP65558:SIA65558 SRL65558:SRW65558 TBH65558:TBS65558 TLD65558:TLO65558 TUZ65558:TVK65558 UEV65558:UFG65558 UOR65558:UPC65558 UYN65558:UYY65558 VIJ65558:VIU65558 VSF65558:VSQ65558 WCB65558:WCM65558 WLX65558:WMI65558 WVT65558:WWE65558 JH131094:JS131094 TD131094:TO131094 ACZ131094:ADK131094 AMV131094:ANG131094 AWR131094:AXC131094 BGN131094:BGY131094 BQJ131094:BQU131094 CAF131094:CAQ131094 CKB131094:CKM131094 CTX131094:CUI131094 DDT131094:DEE131094 DNP131094:DOA131094 DXL131094:DXW131094 EHH131094:EHS131094 ERD131094:ERO131094 FAZ131094:FBK131094 FKV131094:FLG131094 FUR131094:FVC131094 GEN131094:GEY131094 GOJ131094:GOU131094 GYF131094:GYQ131094 HIB131094:HIM131094 HRX131094:HSI131094 IBT131094:ICE131094 ILP131094:IMA131094 IVL131094:IVW131094 JFH131094:JFS131094 JPD131094:JPO131094 JYZ131094:JZK131094 KIV131094:KJG131094 KSR131094:KTC131094 LCN131094:LCY131094 LMJ131094:LMU131094 LWF131094:LWQ131094 MGB131094:MGM131094 MPX131094:MQI131094 MZT131094:NAE131094 NJP131094:NKA131094 NTL131094:NTW131094 ODH131094:ODS131094 OND131094:ONO131094 OWZ131094:OXK131094 PGV131094:PHG131094 PQR131094:PRC131094 QAN131094:QAY131094 QKJ131094:QKU131094 QUF131094:QUQ131094 REB131094:REM131094 RNX131094:ROI131094 RXT131094:RYE131094 SHP131094:SIA131094 SRL131094:SRW131094 TBH131094:TBS131094 TLD131094:TLO131094 TUZ131094:TVK131094 UEV131094:UFG131094 UOR131094:UPC131094 UYN131094:UYY131094 VIJ131094:VIU131094 VSF131094:VSQ131094 WCB131094:WCM131094 WLX131094:WMI131094 WVT131094:WWE131094 JH196630:JS196630 TD196630:TO196630 ACZ196630:ADK196630 AMV196630:ANG196630 AWR196630:AXC196630 BGN196630:BGY196630 BQJ196630:BQU196630 CAF196630:CAQ196630 CKB196630:CKM196630 CTX196630:CUI196630 DDT196630:DEE196630 DNP196630:DOA196630 DXL196630:DXW196630 EHH196630:EHS196630 ERD196630:ERO196630 FAZ196630:FBK196630 FKV196630:FLG196630 FUR196630:FVC196630 GEN196630:GEY196630 GOJ196630:GOU196630 GYF196630:GYQ196630 HIB196630:HIM196630 HRX196630:HSI196630 IBT196630:ICE196630 ILP196630:IMA196630 IVL196630:IVW196630 JFH196630:JFS196630 JPD196630:JPO196630 JYZ196630:JZK196630 KIV196630:KJG196630 KSR196630:KTC196630 LCN196630:LCY196630 LMJ196630:LMU196630 LWF196630:LWQ196630 MGB196630:MGM196630 MPX196630:MQI196630 MZT196630:NAE196630 NJP196630:NKA196630 NTL196630:NTW196630 ODH196630:ODS196630 OND196630:ONO196630 OWZ196630:OXK196630 PGV196630:PHG196630 PQR196630:PRC196630 QAN196630:QAY196630 QKJ196630:QKU196630 QUF196630:QUQ196630 REB196630:REM196630 RNX196630:ROI196630 RXT196630:RYE196630 SHP196630:SIA196630 SRL196630:SRW196630 TBH196630:TBS196630 TLD196630:TLO196630 TUZ196630:TVK196630 UEV196630:UFG196630 UOR196630:UPC196630 UYN196630:UYY196630 VIJ196630:VIU196630 VSF196630:VSQ196630 WCB196630:WCM196630 WLX196630:WMI196630 WVT196630:WWE196630 JH262166:JS262166 TD262166:TO262166 ACZ262166:ADK262166 AMV262166:ANG262166 AWR262166:AXC262166 BGN262166:BGY262166 BQJ262166:BQU262166 CAF262166:CAQ262166 CKB262166:CKM262166 CTX262166:CUI262166 DDT262166:DEE262166 DNP262166:DOA262166 DXL262166:DXW262166 EHH262166:EHS262166 ERD262166:ERO262166 FAZ262166:FBK262166 FKV262166:FLG262166 FUR262166:FVC262166 GEN262166:GEY262166 GOJ262166:GOU262166 GYF262166:GYQ262166 HIB262166:HIM262166 HRX262166:HSI262166 IBT262166:ICE262166 ILP262166:IMA262166 IVL262166:IVW262166 JFH262166:JFS262166 JPD262166:JPO262166 JYZ262166:JZK262166 KIV262166:KJG262166 KSR262166:KTC262166 LCN262166:LCY262166 LMJ262166:LMU262166 LWF262166:LWQ262166 MGB262166:MGM262166 MPX262166:MQI262166 MZT262166:NAE262166 NJP262166:NKA262166 NTL262166:NTW262166 ODH262166:ODS262166 OND262166:ONO262166 OWZ262166:OXK262166 PGV262166:PHG262166 PQR262166:PRC262166 QAN262166:QAY262166 QKJ262166:QKU262166 QUF262166:QUQ262166 REB262166:REM262166 RNX262166:ROI262166 RXT262166:RYE262166 SHP262166:SIA262166 SRL262166:SRW262166 TBH262166:TBS262166 TLD262166:TLO262166 TUZ262166:TVK262166 UEV262166:UFG262166 UOR262166:UPC262166 UYN262166:UYY262166 VIJ262166:VIU262166 VSF262166:VSQ262166 WCB262166:WCM262166 WLX262166:WMI262166 WVT262166:WWE262166 JH327702:JS327702 TD327702:TO327702 ACZ327702:ADK327702 AMV327702:ANG327702 AWR327702:AXC327702 BGN327702:BGY327702 BQJ327702:BQU327702 CAF327702:CAQ327702 CKB327702:CKM327702 CTX327702:CUI327702 DDT327702:DEE327702 DNP327702:DOA327702 DXL327702:DXW327702 EHH327702:EHS327702 ERD327702:ERO327702 FAZ327702:FBK327702 FKV327702:FLG327702 FUR327702:FVC327702 GEN327702:GEY327702 GOJ327702:GOU327702 GYF327702:GYQ327702 HIB327702:HIM327702 HRX327702:HSI327702 IBT327702:ICE327702 ILP327702:IMA327702 IVL327702:IVW327702 JFH327702:JFS327702 JPD327702:JPO327702 JYZ327702:JZK327702 KIV327702:KJG327702 KSR327702:KTC327702 LCN327702:LCY327702 LMJ327702:LMU327702 LWF327702:LWQ327702 MGB327702:MGM327702 MPX327702:MQI327702 MZT327702:NAE327702 NJP327702:NKA327702 NTL327702:NTW327702 ODH327702:ODS327702 OND327702:ONO327702 OWZ327702:OXK327702 PGV327702:PHG327702 PQR327702:PRC327702 QAN327702:QAY327702 QKJ327702:QKU327702 QUF327702:QUQ327702 REB327702:REM327702 RNX327702:ROI327702 RXT327702:RYE327702 SHP327702:SIA327702 SRL327702:SRW327702 TBH327702:TBS327702 TLD327702:TLO327702 TUZ327702:TVK327702 UEV327702:UFG327702 UOR327702:UPC327702 UYN327702:UYY327702 VIJ327702:VIU327702 VSF327702:VSQ327702 WCB327702:WCM327702 WLX327702:WMI327702 WVT327702:WWE327702 JH393238:JS393238 TD393238:TO393238 ACZ393238:ADK393238 AMV393238:ANG393238 AWR393238:AXC393238 BGN393238:BGY393238 BQJ393238:BQU393238 CAF393238:CAQ393238 CKB393238:CKM393238 CTX393238:CUI393238 DDT393238:DEE393238 DNP393238:DOA393238 DXL393238:DXW393238 EHH393238:EHS393238 ERD393238:ERO393238 FAZ393238:FBK393238 FKV393238:FLG393238 FUR393238:FVC393238 GEN393238:GEY393238 GOJ393238:GOU393238 GYF393238:GYQ393238 HIB393238:HIM393238 HRX393238:HSI393238 IBT393238:ICE393238 ILP393238:IMA393238 IVL393238:IVW393238 JFH393238:JFS393238 JPD393238:JPO393238 JYZ393238:JZK393238 KIV393238:KJG393238 KSR393238:KTC393238 LCN393238:LCY393238 LMJ393238:LMU393238 LWF393238:LWQ393238 MGB393238:MGM393238 MPX393238:MQI393238 MZT393238:NAE393238 NJP393238:NKA393238 NTL393238:NTW393238 ODH393238:ODS393238 OND393238:ONO393238 OWZ393238:OXK393238 PGV393238:PHG393238 PQR393238:PRC393238 QAN393238:QAY393238 QKJ393238:QKU393238 QUF393238:QUQ393238 REB393238:REM393238 RNX393238:ROI393238 RXT393238:RYE393238 SHP393238:SIA393238 SRL393238:SRW393238 TBH393238:TBS393238 TLD393238:TLO393238 TUZ393238:TVK393238 UEV393238:UFG393238 UOR393238:UPC393238 UYN393238:UYY393238 VIJ393238:VIU393238 VSF393238:VSQ393238 WCB393238:WCM393238 WLX393238:WMI393238 WVT393238:WWE393238 JH458774:JS458774 TD458774:TO458774 ACZ458774:ADK458774 AMV458774:ANG458774 AWR458774:AXC458774 BGN458774:BGY458774 BQJ458774:BQU458774 CAF458774:CAQ458774 CKB458774:CKM458774 CTX458774:CUI458774 DDT458774:DEE458774 DNP458774:DOA458774 DXL458774:DXW458774 EHH458774:EHS458774 ERD458774:ERO458774 FAZ458774:FBK458774 FKV458774:FLG458774 FUR458774:FVC458774 GEN458774:GEY458774 GOJ458774:GOU458774 GYF458774:GYQ458774 HIB458774:HIM458774 HRX458774:HSI458774 IBT458774:ICE458774 ILP458774:IMA458774 IVL458774:IVW458774 JFH458774:JFS458774 JPD458774:JPO458774 JYZ458774:JZK458774 KIV458774:KJG458774 KSR458774:KTC458774 LCN458774:LCY458774 LMJ458774:LMU458774 LWF458774:LWQ458774 MGB458774:MGM458774 MPX458774:MQI458774 MZT458774:NAE458774 NJP458774:NKA458774 NTL458774:NTW458774 ODH458774:ODS458774 OND458774:ONO458774 OWZ458774:OXK458774 PGV458774:PHG458774 PQR458774:PRC458774 QAN458774:QAY458774 QKJ458774:QKU458774 QUF458774:QUQ458774 REB458774:REM458774 RNX458774:ROI458774 RXT458774:RYE458774 SHP458774:SIA458774 SRL458774:SRW458774 TBH458774:TBS458774 TLD458774:TLO458774 TUZ458774:TVK458774 UEV458774:UFG458774 UOR458774:UPC458774 UYN458774:UYY458774 VIJ458774:VIU458774 VSF458774:VSQ458774 WCB458774:WCM458774 WLX458774:WMI458774 WVT458774:WWE458774 JH524310:JS524310 TD524310:TO524310 ACZ524310:ADK524310 AMV524310:ANG524310 AWR524310:AXC524310 BGN524310:BGY524310 BQJ524310:BQU524310 CAF524310:CAQ524310 CKB524310:CKM524310 CTX524310:CUI524310 DDT524310:DEE524310 DNP524310:DOA524310 DXL524310:DXW524310 EHH524310:EHS524310 ERD524310:ERO524310 FAZ524310:FBK524310 FKV524310:FLG524310 FUR524310:FVC524310 GEN524310:GEY524310 GOJ524310:GOU524310 GYF524310:GYQ524310 HIB524310:HIM524310 HRX524310:HSI524310 IBT524310:ICE524310 ILP524310:IMA524310 IVL524310:IVW524310 JFH524310:JFS524310 JPD524310:JPO524310 JYZ524310:JZK524310 KIV524310:KJG524310 KSR524310:KTC524310 LCN524310:LCY524310 LMJ524310:LMU524310 LWF524310:LWQ524310 MGB524310:MGM524310 MPX524310:MQI524310 MZT524310:NAE524310 NJP524310:NKA524310 NTL524310:NTW524310 ODH524310:ODS524310 OND524310:ONO524310 OWZ524310:OXK524310 PGV524310:PHG524310 PQR524310:PRC524310 QAN524310:QAY524310 QKJ524310:QKU524310 QUF524310:QUQ524310 REB524310:REM524310 RNX524310:ROI524310 RXT524310:RYE524310 SHP524310:SIA524310 SRL524310:SRW524310 TBH524310:TBS524310 TLD524310:TLO524310 TUZ524310:TVK524310 UEV524310:UFG524310 UOR524310:UPC524310 UYN524310:UYY524310 VIJ524310:VIU524310 VSF524310:VSQ524310 WCB524310:WCM524310 WLX524310:WMI524310 WVT524310:WWE524310 JH589846:JS589846 TD589846:TO589846 ACZ589846:ADK589846 AMV589846:ANG589846 AWR589846:AXC589846 BGN589846:BGY589846 BQJ589846:BQU589846 CAF589846:CAQ589846 CKB589846:CKM589846 CTX589846:CUI589846 DDT589846:DEE589846 DNP589846:DOA589846 DXL589846:DXW589846 EHH589846:EHS589846 ERD589846:ERO589846 FAZ589846:FBK589846 FKV589846:FLG589846 FUR589846:FVC589846 GEN589846:GEY589846 GOJ589846:GOU589846 GYF589846:GYQ589846 HIB589846:HIM589846 HRX589846:HSI589846 IBT589846:ICE589846 ILP589846:IMA589846 IVL589846:IVW589846 JFH589846:JFS589846 JPD589846:JPO589846 JYZ589846:JZK589846 KIV589846:KJG589846 KSR589846:KTC589846 LCN589846:LCY589846 LMJ589846:LMU589846 LWF589846:LWQ589846 MGB589846:MGM589846 MPX589846:MQI589846 MZT589846:NAE589846 NJP589846:NKA589846 NTL589846:NTW589846 ODH589846:ODS589846 OND589846:ONO589846 OWZ589846:OXK589846 PGV589846:PHG589846 PQR589846:PRC589846 QAN589846:QAY589846 QKJ589846:QKU589846 QUF589846:QUQ589846 REB589846:REM589846 RNX589846:ROI589846 RXT589846:RYE589846 SHP589846:SIA589846 SRL589846:SRW589846 TBH589846:TBS589846 TLD589846:TLO589846 TUZ589846:TVK589846 UEV589846:UFG589846 UOR589846:UPC589846 UYN589846:UYY589846 VIJ589846:VIU589846 VSF589846:VSQ589846 WCB589846:WCM589846 WLX589846:WMI589846 WVT589846:WWE589846 JH655382:JS655382 TD655382:TO655382 ACZ655382:ADK655382 AMV655382:ANG655382 AWR655382:AXC655382 BGN655382:BGY655382 BQJ655382:BQU655382 CAF655382:CAQ655382 CKB655382:CKM655382 CTX655382:CUI655382 DDT655382:DEE655382 DNP655382:DOA655382 DXL655382:DXW655382 EHH655382:EHS655382 ERD655382:ERO655382 FAZ655382:FBK655382 FKV655382:FLG655382 FUR655382:FVC655382 GEN655382:GEY655382 GOJ655382:GOU655382 GYF655382:GYQ655382 HIB655382:HIM655382 HRX655382:HSI655382 IBT655382:ICE655382 ILP655382:IMA655382 IVL655382:IVW655382 JFH655382:JFS655382 JPD655382:JPO655382 JYZ655382:JZK655382 KIV655382:KJG655382 KSR655382:KTC655382 LCN655382:LCY655382 LMJ655382:LMU655382 LWF655382:LWQ655382 MGB655382:MGM655382 MPX655382:MQI655382 MZT655382:NAE655382 NJP655382:NKA655382 NTL655382:NTW655382 ODH655382:ODS655382 OND655382:ONO655382 OWZ655382:OXK655382 PGV655382:PHG655382 PQR655382:PRC655382 QAN655382:QAY655382 QKJ655382:QKU655382 QUF655382:QUQ655382 REB655382:REM655382 RNX655382:ROI655382 RXT655382:RYE655382 SHP655382:SIA655382 SRL655382:SRW655382 TBH655382:TBS655382 TLD655382:TLO655382 TUZ655382:TVK655382 UEV655382:UFG655382 UOR655382:UPC655382 UYN655382:UYY655382 VIJ655382:VIU655382 VSF655382:VSQ655382 WCB655382:WCM655382 WLX655382:WMI655382 WVT655382:WWE655382 JH720918:JS720918 TD720918:TO720918 ACZ720918:ADK720918 AMV720918:ANG720918 AWR720918:AXC720918 BGN720918:BGY720918 BQJ720918:BQU720918 CAF720918:CAQ720918 CKB720918:CKM720918 CTX720918:CUI720918 DDT720918:DEE720918 DNP720918:DOA720918 DXL720918:DXW720918 EHH720918:EHS720918 ERD720918:ERO720918 FAZ720918:FBK720918 FKV720918:FLG720918 FUR720918:FVC720918 GEN720918:GEY720918 GOJ720918:GOU720918 GYF720918:GYQ720918 HIB720918:HIM720918 HRX720918:HSI720918 IBT720918:ICE720918 ILP720918:IMA720918 IVL720918:IVW720918 JFH720918:JFS720918 JPD720918:JPO720918 JYZ720918:JZK720918 KIV720918:KJG720918 KSR720918:KTC720918 LCN720918:LCY720918 LMJ720918:LMU720918 LWF720918:LWQ720918 MGB720918:MGM720918 MPX720918:MQI720918 MZT720918:NAE720918 NJP720918:NKA720918 NTL720918:NTW720918 ODH720918:ODS720918 OND720918:ONO720918 OWZ720918:OXK720918 PGV720918:PHG720918 PQR720918:PRC720918 QAN720918:QAY720918 QKJ720918:QKU720918 QUF720918:QUQ720918 REB720918:REM720918 RNX720918:ROI720918 RXT720918:RYE720918 SHP720918:SIA720918 SRL720918:SRW720918 TBH720918:TBS720918 TLD720918:TLO720918 TUZ720918:TVK720918 UEV720918:UFG720918 UOR720918:UPC720918 UYN720918:UYY720918 VIJ720918:VIU720918 VSF720918:VSQ720918 WCB720918:WCM720918 WLX720918:WMI720918 WVT720918:WWE720918 JH786454:JS786454 TD786454:TO786454 ACZ786454:ADK786454 AMV786454:ANG786454 AWR786454:AXC786454 BGN786454:BGY786454 BQJ786454:BQU786454 CAF786454:CAQ786454 CKB786454:CKM786454 CTX786454:CUI786454 DDT786454:DEE786454 DNP786454:DOA786454 DXL786454:DXW786454 EHH786454:EHS786454 ERD786454:ERO786454 FAZ786454:FBK786454 FKV786454:FLG786454 FUR786454:FVC786454 GEN786454:GEY786454 GOJ786454:GOU786454 GYF786454:GYQ786454 HIB786454:HIM786454 HRX786454:HSI786454 IBT786454:ICE786454 ILP786454:IMA786454 IVL786454:IVW786454 JFH786454:JFS786454 JPD786454:JPO786454 JYZ786454:JZK786454 KIV786454:KJG786454 KSR786454:KTC786454 LCN786454:LCY786454 LMJ786454:LMU786454 LWF786454:LWQ786454 MGB786454:MGM786454 MPX786454:MQI786454 MZT786454:NAE786454 NJP786454:NKA786454 NTL786454:NTW786454 ODH786454:ODS786454 OND786454:ONO786454 OWZ786454:OXK786454 PGV786454:PHG786454 PQR786454:PRC786454 QAN786454:QAY786454 QKJ786454:QKU786454 QUF786454:QUQ786454 REB786454:REM786454 RNX786454:ROI786454 RXT786454:RYE786454 SHP786454:SIA786454 SRL786454:SRW786454 TBH786454:TBS786454 TLD786454:TLO786454 TUZ786454:TVK786454 UEV786454:UFG786454 UOR786454:UPC786454 UYN786454:UYY786454 VIJ786454:VIU786454 VSF786454:VSQ786454 WCB786454:WCM786454 WLX786454:WMI786454 WVT786454:WWE786454 JH851990:JS851990 TD851990:TO851990 ACZ851990:ADK851990 AMV851990:ANG851990 AWR851990:AXC851990 BGN851990:BGY851990 BQJ851990:BQU851990 CAF851990:CAQ851990 CKB851990:CKM851990 CTX851990:CUI851990 DDT851990:DEE851990 DNP851990:DOA851990 DXL851990:DXW851990 EHH851990:EHS851990 ERD851990:ERO851990 FAZ851990:FBK851990 FKV851990:FLG851990 FUR851990:FVC851990 GEN851990:GEY851990 GOJ851990:GOU851990 GYF851990:GYQ851990 HIB851990:HIM851990 HRX851990:HSI851990 IBT851990:ICE851990 ILP851990:IMA851990 IVL851990:IVW851990 JFH851990:JFS851990 JPD851990:JPO851990 JYZ851990:JZK851990 KIV851990:KJG851990 KSR851990:KTC851990 LCN851990:LCY851990 LMJ851990:LMU851990 LWF851990:LWQ851990 MGB851990:MGM851990 MPX851990:MQI851990 MZT851990:NAE851990 NJP851990:NKA851990 NTL851990:NTW851990 ODH851990:ODS851990 OND851990:ONO851990 OWZ851990:OXK851990 PGV851990:PHG851990 PQR851990:PRC851990 QAN851990:QAY851990 QKJ851990:QKU851990 QUF851990:QUQ851990 REB851990:REM851990 RNX851990:ROI851990 RXT851990:RYE851990 SHP851990:SIA851990 SRL851990:SRW851990 TBH851990:TBS851990 TLD851990:TLO851990 TUZ851990:TVK851990 UEV851990:UFG851990 UOR851990:UPC851990 UYN851990:UYY851990 VIJ851990:VIU851990 VSF851990:VSQ851990 WCB851990:WCM851990 WLX851990:WMI851990 WVT851990:WWE851990 JH917526:JS917526 TD917526:TO917526 ACZ917526:ADK917526 AMV917526:ANG917526 AWR917526:AXC917526 BGN917526:BGY917526 BQJ917526:BQU917526 CAF917526:CAQ917526 CKB917526:CKM917526 CTX917526:CUI917526 DDT917526:DEE917526 DNP917526:DOA917526 DXL917526:DXW917526 EHH917526:EHS917526 ERD917526:ERO917526 FAZ917526:FBK917526 FKV917526:FLG917526 FUR917526:FVC917526 GEN917526:GEY917526 GOJ917526:GOU917526 GYF917526:GYQ917526 HIB917526:HIM917526 HRX917526:HSI917526 IBT917526:ICE917526 ILP917526:IMA917526 IVL917526:IVW917526 JFH917526:JFS917526 JPD917526:JPO917526 JYZ917526:JZK917526 KIV917526:KJG917526 KSR917526:KTC917526 LCN917526:LCY917526 LMJ917526:LMU917526 LWF917526:LWQ917526 MGB917526:MGM917526 MPX917526:MQI917526 MZT917526:NAE917526 NJP917526:NKA917526 NTL917526:NTW917526 ODH917526:ODS917526 OND917526:ONO917526 OWZ917526:OXK917526 PGV917526:PHG917526 PQR917526:PRC917526 QAN917526:QAY917526 QKJ917526:QKU917526 QUF917526:QUQ917526 REB917526:REM917526 RNX917526:ROI917526 RXT917526:RYE917526 SHP917526:SIA917526 SRL917526:SRW917526 TBH917526:TBS917526 TLD917526:TLO917526 TUZ917526:TVK917526 UEV917526:UFG917526 UOR917526:UPC917526 UYN917526:UYY917526 VIJ917526:VIU917526 VSF917526:VSQ917526 WCB917526:WCM917526 WLX917526:WMI917526 WVT917526:WWE917526 JH983062:JS983062 TD983062:TO983062 ACZ983062:ADK983062 AMV983062:ANG983062 AWR983062:AXC983062 BGN983062:BGY983062 BQJ983062:BQU983062 CAF983062:CAQ983062 CKB983062:CKM983062 CTX983062:CUI983062 DDT983062:DEE983062 DNP983062:DOA983062 DXL983062:DXW983062 EHH983062:EHS983062 ERD983062:ERO983062 FAZ983062:FBK983062 FKV983062:FLG983062 FUR983062:FVC983062 GEN983062:GEY983062 GOJ983062:GOU983062 GYF983062:GYQ983062 HIB983062:HIM983062 HRX983062:HSI983062 IBT983062:ICE983062 ILP983062:IMA983062 IVL983062:IVW983062 JFH983062:JFS983062 JPD983062:JPO983062 JYZ983062:JZK983062 KIV983062:KJG983062 KSR983062:KTC983062 LCN983062:LCY983062 LMJ983062:LMU983062 LWF983062:LWQ983062 MGB983062:MGM983062 MPX983062:MQI983062 MZT983062:NAE983062 NJP983062:NKA983062 NTL983062:NTW983062 ODH983062:ODS983062 OND983062:ONO983062 OWZ983062:OXK983062 PGV983062:PHG983062 PQR983062:PRC983062 QAN983062:QAY983062 QKJ983062:QKU983062 QUF983062:QUQ983062 REB983062:REM983062 RNX983062:ROI983062 RXT983062:RYE983062 SHP983062:SIA983062 SRL983062:SRW983062 TBH983062:TBS983062 TLD983062:TLO983062 TUZ983062:TVK983062 UEV983062:UFG983062 UOR983062:UPC983062 UYN983062:UYY983062 VIJ983062:VIU983062 VSF983062:VSQ983062 WCB983062:WCM983062 WLX983062:WMI983062 L131097:W131100 L196633:W196636 L262169:W262172 L327705:W327708 L393241:W393244 L458777:W458780 L524313:W524316 L589849:W589852 L655385:W655388 L720921:W720924 L786457:W786460 L851993:W851996 L917529:W917532 L983065:W983068 L65558:W65558 L131094:W131094 L196630:W196630 L262166:W262166 L327702:W327702 L393238:W393238 L458774:W458774 L524310:W524310 L589846:W589846 L655382:W655382 L720918:W720918 L786454:W786454 L851990:W851990 L917526:W917526 L983062:W983062 L65561:W65564"/>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textLength" operator="lessThanOrEqual" allowBlank="1" showInputMessage="1" showErrorMessage="1" errorTitle="Ошибка" error="Допускается ввод не более 900 символов!" sqref="WWE983054:WWE983060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WVZ983060:WVZ983061 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327700:U327701 U393236:U39323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458772:U45877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524308:U52430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589844:U58984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655380:U65538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720916:U72091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786452:U78645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851988:U85198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917524:U91752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983060:U98306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65556:U6555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131092:U13109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196628:U19662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WWC983060:WWC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 TBQ983060:TBQ983061 TLM983060:TLM983061 TVI983060:TVI983061 UFE983060:UFE983061 UPA983060:UPA983061 UYW983060:UYW983061 VIS983060:VIS983061 VSO983060:VSO983061 WCK983060:WCK983061 WMG983060:WMG983061 U262164:U2621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68</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69"/>
      <c r="B13" s="669"/>
      <c r="C13" s="669"/>
      <c r="D13" s="277">
        <v>1</v>
      </c>
      <c r="F13" s="165" t="str">
        <f>"4."&amp;mergeValue(A13) &amp;"."&amp;mergeValue(B13)&amp;"."&amp;mergeValue(C13)&amp;"."&amp;mergeValue(D13)</f>
        <v>4.1.1.1.1</v>
      </c>
      <c r="G13" s="340" t="s">
        <v>477</v>
      </c>
      <c r="H13" s="259"/>
      <c r="I13" s="670" t="s">
        <v>569</v>
      </c>
      <c r="J13" s="272"/>
      <c r="K13" s="183"/>
      <c r="L13" s="183"/>
      <c r="M13" s="183"/>
      <c r="N13" s="183"/>
      <c r="O13" s="183"/>
      <c r="P13" s="183"/>
      <c r="Q13" s="183"/>
      <c r="R13" s="183"/>
      <c r="S13" s="183"/>
      <c r="T13" s="183"/>
    </row>
    <row r="14" spans="1:20" s="138" customFormat="1" ht="18.75">
      <c r="A14" s="669"/>
      <c r="B14" s="669"/>
      <c r="C14" s="669"/>
      <c r="D14" s="277"/>
      <c r="F14" s="273"/>
      <c r="G14" s="130" t="s">
        <v>4</v>
      </c>
      <c r="H14" s="278"/>
      <c r="I14" s="670"/>
      <c r="J14" s="272"/>
      <c r="K14" s="183"/>
      <c r="L14" s="183"/>
      <c r="M14" s="183"/>
      <c r="N14" s="183"/>
      <c r="O14" s="183"/>
      <c r="P14" s="183"/>
      <c r="Q14" s="183"/>
      <c r="R14" s="183"/>
      <c r="S14" s="183"/>
      <c r="T14" s="183"/>
    </row>
    <row r="15" spans="1:20" s="138" customFormat="1" ht="18.75">
      <c r="A15" s="669"/>
      <c r="B15" s="669"/>
      <c r="C15" s="277"/>
      <c r="D15" s="277"/>
      <c r="F15" s="341"/>
      <c r="G15" s="168" t="s">
        <v>401</v>
      </c>
      <c r="H15" s="342"/>
      <c r="I15" s="343"/>
      <c r="J15" s="272"/>
      <c r="K15" s="183"/>
      <c r="L15" s="183"/>
      <c r="M15" s="183"/>
      <c r="N15" s="183"/>
      <c r="O15" s="183"/>
      <c r="P15" s="183"/>
      <c r="Q15" s="183"/>
      <c r="R15" s="183"/>
      <c r="S15" s="183"/>
      <c r="T15" s="183"/>
    </row>
    <row r="16" spans="1:20" s="138" customFormat="1" ht="18.75">
      <c r="A16" s="669"/>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5" t="s">
        <v>571</v>
      </c>
      <c r="H19" s="665"/>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31" hidden="1" customWidth="1"/>
    <col min="7" max="8" width="9.140625" style="194" hidden="1" customWidth="1"/>
    <col min="9" max="9" width="3.7109375" style="194" customWidth="1"/>
    <col min="10" max="11" width="3.7109375" style="75" customWidth="1"/>
    <col min="12" max="12" width="12.7109375" style="31" customWidth="1"/>
    <col min="13" max="13" width="44.7109375" style="31" customWidth="1"/>
    <col min="14" max="14" width="2.140625" style="31" hidden="1" customWidth="1"/>
    <col min="15"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6" width="10.5703125" style="173"/>
    <col min="27" max="27" width="10.140625" style="173" customWidth="1"/>
    <col min="28" max="34" width="10.5703125" style="173"/>
    <col min="35" max="256" width="10.5703125" style="31"/>
    <col min="257" max="264" width="0" style="31" hidden="1" customWidth="1"/>
    <col min="265" max="267" width="3.7109375" style="31" customWidth="1"/>
    <col min="268" max="268" width="12.7109375" style="31" customWidth="1"/>
    <col min="269" max="269" width="47.42578125" style="31" customWidth="1"/>
    <col min="270"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282" width="10.5703125" style="31"/>
    <col min="283" max="283" width="10.140625" style="31" customWidth="1"/>
    <col min="284" max="512" width="10.5703125" style="31"/>
    <col min="513" max="520" width="0" style="31" hidden="1" customWidth="1"/>
    <col min="521" max="523" width="3.7109375" style="31" customWidth="1"/>
    <col min="524" max="524" width="12.7109375" style="31" customWidth="1"/>
    <col min="525" max="525" width="47.42578125" style="31" customWidth="1"/>
    <col min="526"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538" width="10.5703125" style="31"/>
    <col min="539" max="539" width="10.140625" style="31" customWidth="1"/>
    <col min="540" max="768" width="10.5703125" style="31"/>
    <col min="769" max="776" width="0" style="31" hidden="1" customWidth="1"/>
    <col min="777" max="779" width="3.7109375" style="31" customWidth="1"/>
    <col min="780" max="780" width="12.7109375" style="31" customWidth="1"/>
    <col min="781" max="781" width="47.42578125" style="31" customWidth="1"/>
    <col min="782"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794" width="10.5703125" style="31"/>
    <col min="795" max="795" width="10.140625" style="31" customWidth="1"/>
    <col min="796" max="1024" width="10.5703125" style="31"/>
    <col min="1025" max="1032" width="0" style="31" hidden="1" customWidth="1"/>
    <col min="1033" max="1035" width="3.7109375" style="31" customWidth="1"/>
    <col min="1036" max="1036" width="12.7109375" style="31" customWidth="1"/>
    <col min="1037" max="1037" width="47.42578125" style="31" customWidth="1"/>
    <col min="1038"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050" width="10.5703125" style="31"/>
    <col min="1051" max="1051" width="10.140625" style="31" customWidth="1"/>
    <col min="1052" max="1280" width="10.5703125" style="31"/>
    <col min="1281" max="1288" width="0" style="31" hidden="1" customWidth="1"/>
    <col min="1289" max="1291" width="3.7109375" style="31" customWidth="1"/>
    <col min="1292" max="1292" width="12.7109375" style="31" customWidth="1"/>
    <col min="1293" max="1293" width="47.42578125" style="31" customWidth="1"/>
    <col min="1294"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306" width="10.5703125" style="31"/>
    <col min="1307" max="1307" width="10.140625" style="31" customWidth="1"/>
    <col min="1308" max="1536" width="10.5703125" style="31"/>
    <col min="1537" max="1544" width="0" style="31" hidden="1" customWidth="1"/>
    <col min="1545" max="1547" width="3.7109375" style="31" customWidth="1"/>
    <col min="1548" max="1548" width="12.7109375" style="31" customWidth="1"/>
    <col min="1549" max="1549" width="47.42578125" style="31" customWidth="1"/>
    <col min="1550"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562" width="10.5703125" style="31"/>
    <col min="1563" max="1563" width="10.140625" style="31" customWidth="1"/>
    <col min="1564" max="1792" width="10.5703125" style="31"/>
    <col min="1793" max="1800" width="0" style="31" hidden="1" customWidth="1"/>
    <col min="1801" max="1803" width="3.7109375" style="31" customWidth="1"/>
    <col min="1804" max="1804" width="12.7109375" style="31" customWidth="1"/>
    <col min="1805" max="1805" width="47.42578125" style="31" customWidth="1"/>
    <col min="1806"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1818" width="10.5703125" style="31"/>
    <col min="1819" max="1819" width="10.140625" style="31" customWidth="1"/>
    <col min="1820" max="2048" width="10.5703125" style="31"/>
    <col min="2049" max="2056" width="0" style="31" hidden="1" customWidth="1"/>
    <col min="2057" max="2059" width="3.7109375" style="31" customWidth="1"/>
    <col min="2060" max="2060" width="12.7109375" style="31" customWidth="1"/>
    <col min="2061" max="2061" width="47.42578125" style="31" customWidth="1"/>
    <col min="2062"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074" width="10.5703125" style="31"/>
    <col min="2075" max="2075" width="10.140625" style="31" customWidth="1"/>
    <col min="2076" max="2304" width="10.5703125" style="31"/>
    <col min="2305" max="2312" width="0" style="31" hidden="1" customWidth="1"/>
    <col min="2313" max="2315" width="3.7109375" style="31" customWidth="1"/>
    <col min="2316" max="2316" width="12.7109375" style="31" customWidth="1"/>
    <col min="2317" max="2317" width="47.42578125" style="31" customWidth="1"/>
    <col min="2318"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330" width="10.5703125" style="31"/>
    <col min="2331" max="2331" width="10.140625" style="31" customWidth="1"/>
    <col min="2332" max="2560" width="10.5703125" style="31"/>
    <col min="2561" max="2568" width="0" style="31" hidden="1" customWidth="1"/>
    <col min="2569" max="2571" width="3.7109375" style="31" customWidth="1"/>
    <col min="2572" max="2572" width="12.7109375" style="31" customWidth="1"/>
    <col min="2573" max="2573" width="47.42578125" style="31" customWidth="1"/>
    <col min="2574"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586" width="10.5703125" style="31"/>
    <col min="2587" max="2587" width="10.140625" style="31" customWidth="1"/>
    <col min="2588" max="2816" width="10.5703125" style="31"/>
    <col min="2817" max="2824" width="0" style="31" hidden="1" customWidth="1"/>
    <col min="2825" max="2827" width="3.7109375" style="31" customWidth="1"/>
    <col min="2828" max="2828" width="12.7109375" style="31" customWidth="1"/>
    <col min="2829" max="2829" width="47.42578125" style="31" customWidth="1"/>
    <col min="2830"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2842" width="10.5703125" style="31"/>
    <col min="2843" max="2843" width="10.140625" style="31" customWidth="1"/>
    <col min="2844" max="3072" width="10.5703125" style="31"/>
    <col min="3073" max="3080" width="0" style="31" hidden="1" customWidth="1"/>
    <col min="3081" max="3083" width="3.7109375" style="31" customWidth="1"/>
    <col min="3084" max="3084" width="12.7109375" style="31" customWidth="1"/>
    <col min="3085" max="3085" width="47.42578125" style="31" customWidth="1"/>
    <col min="3086"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098" width="10.5703125" style="31"/>
    <col min="3099" max="3099" width="10.140625" style="31" customWidth="1"/>
    <col min="3100" max="3328" width="10.5703125" style="31"/>
    <col min="3329" max="3336" width="0" style="31" hidden="1" customWidth="1"/>
    <col min="3337" max="3339" width="3.7109375" style="31" customWidth="1"/>
    <col min="3340" max="3340" width="12.7109375" style="31" customWidth="1"/>
    <col min="3341" max="3341" width="47.42578125" style="31" customWidth="1"/>
    <col min="3342"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354" width="10.5703125" style="31"/>
    <col min="3355" max="3355" width="10.140625" style="31" customWidth="1"/>
    <col min="3356" max="3584" width="10.5703125" style="31"/>
    <col min="3585" max="3592" width="0" style="31" hidden="1" customWidth="1"/>
    <col min="3593" max="3595" width="3.7109375" style="31" customWidth="1"/>
    <col min="3596" max="3596" width="12.7109375" style="31" customWidth="1"/>
    <col min="3597" max="3597" width="47.42578125" style="31" customWidth="1"/>
    <col min="3598"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610" width="10.5703125" style="31"/>
    <col min="3611" max="3611" width="10.140625" style="31" customWidth="1"/>
    <col min="3612" max="3840" width="10.5703125" style="31"/>
    <col min="3841" max="3848" width="0" style="31" hidden="1" customWidth="1"/>
    <col min="3849" max="3851" width="3.7109375" style="31" customWidth="1"/>
    <col min="3852" max="3852" width="12.7109375" style="31" customWidth="1"/>
    <col min="3853" max="3853" width="47.42578125" style="31" customWidth="1"/>
    <col min="3854"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3866" width="10.5703125" style="31"/>
    <col min="3867" max="3867" width="10.140625" style="31" customWidth="1"/>
    <col min="3868" max="4096" width="10.5703125" style="31"/>
    <col min="4097" max="4104" width="0" style="31" hidden="1" customWidth="1"/>
    <col min="4105" max="4107" width="3.7109375" style="31" customWidth="1"/>
    <col min="4108" max="4108" width="12.7109375" style="31" customWidth="1"/>
    <col min="4109" max="4109" width="47.42578125" style="31" customWidth="1"/>
    <col min="4110"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122" width="10.5703125" style="31"/>
    <col min="4123" max="4123" width="10.140625" style="31" customWidth="1"/>
    <col min="4124" max="4352" width="10.5703125" style="31"/>
    <col min="4353" max="4360" width="0" style="31" hidden="1" customWidth="1"/>
    <col min="4361" max="4363" width="3.7109375" style="31" customWidth="1"/>
    <col min="4364" max="4364" width="12.7109375" style="31" customWidth="1"/>
    <col min="4365" max="4365" width="47.42578125" style="31" customWidth="1"/>
    <col min="4366"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378" width="10.5703125" style="31"/>
    <col min="4379" max="4379" width="10.140625" style="31" customWidth="1"/>
    <col min="4380" max="4608" width="10.5703125" style="31"/>
    <col min="4609" max="4616" width="0" style="31" hidden="1" customWidth="1"/>
    <col min="4617" max="4619" width="3.7109375" style="31" customWidth="1"/>
    <col min="4620" max="4620" width="12.7109375" style="31" customWidth="1"/>
    <col min="4621" max="4621" width="47.42578125" style="31" customWidth="1"/>
    <col min="4622"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634" width="10.5703125" style="31"/>
    <col min="4635" max="4635" width="10.140625" style="31" customWidth="1"/>
    <col min="4636" max="4864" width="10.5703125" style="31"/>
    <col min="4865" max="4872" width="0" style="31" hidden="1" customWidth="1"/>
    <col min="4873" max="4875" width="3.7109375" style="31" customWidth="1"/>
    <col min="4876" max="4876" width="12.7109375" style="31" customWidth="1"/>
    <col min="4877" max="4877" width="47.42578125" style="31" customWidth="1"/>
    <col min="4878"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4890" width="10.5703125" style="31"/>
    <col min="4891" max="4891" width="10.140625" style="31" customWidth="1"/>
    <col min="4892" max="5120" width="10.5703125" style="31"/>
    <col min="5121" max="5128" width="0" style="31" hidden="1" customWidth="1"/>
    <col min="5129" max="5131" width="3.7109375" style="31" customWidth="1"/>
    <col min="5132" max="5132" width="12.7109375" style="31" customWidth="1"/>
    <col min="5133" max="5133" width="47.42578125" style="31" customWidth="1"/>
    <col min="5134"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146" width="10.5703125" style="31"/>
    <col min="5147" max="5147" width="10.140625" style="31" customWidth="1"/>
    <col min="5148" max="5376" width="10.5703125" style="31"/>
    <col min="5377" max="5384" width="0" style="31" hidden="1" customWidth="1"/>
    <col min="5385" max="5387" width="3.7109375" style="31" customWidth="1"/>
    <col min="5388" max="5388" width="12.7109375" style="31" customWidth="1"/>
    <col min="5389" max="5389" width="47.42578125" style="31" customWidth="1"/>
    <col min="5390"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402" width="10.5703125" style="31"/>
    <col min="5403" max="5403" width="10.140625" style="31" customWidth="1"/>
    <col min="5404" max="5632" width="10.5703125" style="31"/>
    <col min="5633" max="5640" width="0" style="31" hidden="1" customWidth="1"/>
    <col min="5641" max="5643" width="3.7109375" style="31" customWidth="1"/>
    <col min="5644" max="5644" width="12.7109375" style="31" customWidth="1"/>
    <col min="5645" max="5645" width="47.42578125" style="31" customWidth="1"/>
    <col min="5646"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658" width="10.5703125" style="31"/>
    <col min="5659" max="5659" width="10.140625" style="31" customWidth="1"/>
    <col min="5660" max="5888" width="10.5703125" style="31"/>
    <col min="5889" max="5896" width="0" style="31" hidden="1" customWidth="1"/>
    <col min="5897" max="5899" width="3.7109375" style="31" customWidth="1"/>
    <col min="5900" max="5900" width="12.7109375" style="31" customWidth="1"/>
    <col min="5901" max="5901" width="47.42578125" style="31" customWidth="1"/>
    <col min="5902"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5914" width="10.5703125" style="31"/>
    <col min="5915" max="5915" width="10.140625" style="31" customWidth="1"/>
    <col min="5916" max="6144" width="10.5703125" style="31"/>
    <col min="6145" max="6152" width="0" style="31" hidden="1" customWidth="1"/>
    <col min="6153" max="6155" width="3.7109375" style="31" customWidth="1"/>
    <col min="6156" max="6156" width="12.7109375" style="31" customWidth="1"/>
    <col min="6157" max="6157" width="47.42578125" style="31" customWidth="1"/>
    <col min="6158"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170" width="10.5703125" style="31"/>
    <col min="6171" max="6171" width="10.140625" style="31" customWidth="1"/>
    <col min="6172" max="6400" width="10.5703125" style="31"/>
    <col min="6401" max="6408" width="0" style="31" hidden="1" customWidth="1"/>
    <col min="6409" max="6411" width="3.7109375" style="31" customWidth="1"/>
    <col min="6412" max="6412" width="12.7109375" style="31" customWidth="1"/>
    <col min="6413" max="6413" width="47.42578125" style="31" customWidth="1"/>
    <col min="6414"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426" width="10.5703125" style="31"/>
    <col min="6427" max="6427" width="10.140625" style="31" customWidth="1"/>
    <col min="6428" max="6656" width="10.5703125" style="31"/>
    <col min="6657" max="6664" width="0" style="31" hidden="1" customWidth="1"/>
    <col min="6665" max="6667" width="3.7109375" style="31" customWidth="1"/>
    <col min="6668" max="6668" width="12.7109375" style="31" customWidth="1"/>
    <col min="6669" max="6669" width="47.42578125" style="31" customWidth="1"/>
    <col min="6670"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682" width="10.5703125" style="31"/>
    <col min="6683" max="6683" width="10.140625" style="31" customWidth="1"/>
    <col min="6684" max="6912" width="10.5703125" style="31"/>
    <col min="6913" max="6920" width="0" style="31" hidden="1" customWidth="1"/>
    <col min="6921" max="6923" width="3.7109375" style="31" customWidth="1"/>
    <col min="6924" max="6924" width="12.7109375" style="31" customWidth="1"/>
    <col min="6925" max="6925" width="47.42578125" style="31" customWidth="1"/>
    <col min="6926"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6938" width="10.5703125" style="31"/>
    <col min="6939" max="6939" width="10.140625" style="31" customWidth="1"/>
    <col min="6940" max="7168" width="10.5703125" style="31"/>
    <col min="7169" max="7176" width="0" style="31" hidden="1" customWidth="1"/>
    <col min="7177" max="7179" width="3.7109375" style="31" customWidth="1"/>
    <col min="7180" max="7180" width="12.7109375" style="31" customWidth="1"/>
    <col min="7181" max="7181" width="47.42578125" style="31" customWidth="1"/>
    <col min="7182"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194" width="10.5703125" style="31"/>
    <col min="7195" max="7195" width="10.140625" style="31" customWidth="1"/>
    <col min="7196" max="7424" width="10.5703125" style="31"/>
    <col min="7425" max="7432" width="0" style="31" hidden="1" customWidth="1"/>
    <col min="7433" max="7435" width="3.7109375" style="31" customWidth="1"/>
    <col min="7436" max="7436" width="12.7109375" style="31" customWidth="1"/>
    <col min="7437" max="7437" width="47.42578125" style="31" customWidth="1"/>
    <col min="7438"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450" width="10.5703125" style="31"/>
    <col min="7451" max="7451" width="10.140625" style="31" customWidth="1"/>
    <col min="7452" max="7680" width="10.5703125" style="31"/>
    <col min="7681" max="7688" width="0" style="31" hidden="1" customWidth="1"/>
    <col min="7689" max="7691" width="3.7109375" style="31" customWidth="1"/>
    <col min="7692" max="7692" width="12.7109375" style="31" customWidth="1"/>
    <col min="7693" max="7693" width="47.42578125" style="31" customWidth="1"/>
    <col min="7694"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706" width="10.5703125" style="31"/>
    <col min="7707" max="7707" width="10.140625" style="31" customWidth="1"/>
    <col min="7708" max="7936" width="10.5703125" style="31"/>
    <col min="7937" max="7944" width="0" style="31" hidden="1" customWidth="1"/>
    <col min="7945" max="7947" width="3.7109375" style="31" customWidth="1"/>
    <col min="7948" max="7948" width="12.7109375" style="31" customWidth="1"/>
    <col min="7949" max="7949" width="47.42578125" style="31" customWidth="1"/>
    <col min="7950"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7962" width="10.5703125" style="31"/>
    <col min="7963" max="7963" width="10.140625" style="31" customWidth="1"/>
    <col min="7964" max="8192" width="10.5703125" style="31"/>
    <col min="8193" max="8200" width="0" style="31" hidden="1" customWidth="1"/>
    <col min="8201" max="8203" width="3.7109375" style="31" customWidth="1"/>
    <col min="8204" max="8204" width="12.7109375" style="31" customWidth="1"/>
    <col min="8205" max="8205" width="47.42578125" style="31" customWidth="1"/>
    <col min="8206"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218" width="10.5703125" style="31"/>
    <col min="8219" max="8219" width="10.140625" style="31" customWidth="1"/>
    <col min="8220" max="8448" width="10.5703125" style="31"/>
    <col min="8449" max="8456" width="0" style="31" hidden="1" customWidth="1"/>
    <col min="8457" max="8459" width="3.7109375" style="31" customWidth="1"/>
    <col min="8460" max="8460" width="12.7109375" style="31" customWidth="1"/>
    <col min="8461" max="8461" width="47.42578125" style="31" customWidth="1"/>
    <col min="8462"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474" width="10.5703125" style="31"/>
    <col min="8475" max="8475" width="10.140625" style="31" customWidth="1"/>
    <col min="8476" max="8704" width="10.5703125" style="31"/>
    <col min="8705" max="8712" width="0" style="31" hidden="1" customWidth="1"/>
    <col min="8713" max="8715" width="3.7109375" style="31" customWidth="1"/>
    <col min="8716" max="8716" width="12.7109375" style="31" customWidth="1"/>
    <col min="8717" max="8717" width="47.42578125" style="31" customWidth="1"/>
    <col min="8718"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730" width="10.5703125" style="31"/>
    <col min="8731" max="8731" width="10.140625" style="31" customWidth="1"/>
    <col min="8732" max="8960" width="10.5703125" style="31"/>
    <col min="8961" max="8968" width="0" style="31" hidden="1" customWidth="1"/>
    <col min="8969" max="8971" width="3.7109375" style="31" customWidth="1"/>
    <col min="8972" max="8972" width="12.7109375" style="31" customWidth="1"/>
    <col min="8973" max="8973" width="47.42578125" style="31" customWidth="1"/>
    <col min="8974"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8986" width="10.5703125" style="31"/>
    <col min="8987" max="8987" width="10.140625" style="31" customWidth="1"/>
    <col min="8988" max="9216" width="10.5703125" style="31"/>
    <col min="9217" max="9224" width="0" style="31" hidden="1" customWidth="1"/>
    <col min="9225" max="9227" width="3.7109375" style="31" customWidth="1"/>
    <col min="9228" max="9228" width="12.7109375" style="31" customWidth="1"/>
    <col min="9229" max="9229" width="47.42578125" style="31" customWidth="1"/>
    <col min="9230"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242" width="10.5703125" style="31"/>
    <col min="9243" max="9243" width="10.140625" style="31" customWidth="1"/>
    <col min="9244" max="9472" width="10.5703125" style="31"/>
    <col min="9473" max="9480" width="0" style="31" hidden="1" customWidth="1"/>
    <col min="9481" max="9483" width="3.7109375" style="31" customWidth="1"/>
    <col min="9484" max="9484" width="12.7109375" style="31" customWidth="1"/>
    <col min="9485" max="9485" width="47.42578125" style="31" customWidth="1"/>
    <col min="9486"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498" width="10.5703125" style="31"/>
    <col min="9499" max="9499" width="10.140625" style="31" customWidth="1"/>
    <col min="9500" max="9728" width="10.5703125" style="31"/>
    <col min="9729" max="9736" width="0" style="31" hidden="1" customWidth="1"/>
    <col min="9737" max="9739" width="3.7109375" style="31" customWidth="1"/>
    <col min="9740" max="9740" width="12.7109375" style="31" customWidth="1"/>
    <col min="9741" max="9741" width="47.42578125" style="31" customWidth="1"/>
    <col min="9742"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754" width="10.5703125" style="31"/>
    <col min="9755" max="9755" width="10.140625" style="31" customWidth="1"/>
    <col min="9756" max="9984" width="10.5703125" style="31"/>
    <col min="9985" max="9992" width="0" style="31" hidden="1" customWidth="1"/>
    <col min="9993" max="9995" width="3.7109375" style="31" customWidth="1"/>
    <col min="9996" max="9996" width="12.7109375" style="31" customWidth="1"/>
    <col min="9997" max="9997" width="47.42578125" style="31" customWidth="1"/>
    <col min="9998"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010" width="10.5703125" style="31"/>
    <col min="10011" max="10011" width="10.140625" style="31" customWidth="1"/>
    <col min="10012" max="10240" width="10.5703125" style="31"/>
    <col min="10241" max="10248" width="0" style="31" hidden="1" customWidth="1"/>
    <col min="10249" max="10251" width="3.7109375" style="31" customWidth="1"/>
    <col min="10252" max="10252" width="12.7109375" style="31" customWidth="1"/>
    <col min="10253" max="10253" width="47.42578125" style="31" customWidth="1"/>
    <col min="10254"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266" width="10.5703125" style="31"/>
    <col min="10267" max="10267" width="10.140625" style="31" customWidth="1"/>
    <col min="10268" max="10496" width="10.5703125" style="31"/>
    <col min="10497" max="10504" width="0" style="31" hidden="1" customWidth="1"/>
    <col min="10505" max="10507" width="3.7109375" style="31" customWidth="1"/>
    <col min="10508" max="10508" width="12.7109375" style="31" customWidth="1"/>
    <col min="10509" max="10509" width="47.42578125" style="31" customWidth="1"/>
    <col min="10510"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522" width="10.5703125" style="31"/>
    <col min="10523" max="10523" width="10.140625" style="31" customWidth="1"/>
    <col min="10524" max="10752" width="10.5703125" style="31"/>
    <col min="10753" max="10760" width="0" style="31" hidden="1" customWidth="1"/>
    <col min="10761" max="10763" width="3.7109375" style="31" customWidth="1"/>
    <col min="10764" max="10764" width="12.7109375" style="31" customWidth="1"/>
    <col min="10765" max="10765" width="47.42578125" style="31" customWidth="1"/>
    <col min="10766"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0778" width="10.5703125" style="31"/>
    <col min="10779" max="10779" width="10.140625" style="31" customWidth="1"/>
    <col min="10780" max="11008" width="10.5703125" style="31"/>
    <col min="11009" max="11016" width="0" style="31" hidden="1" customWidth="1"/>
    <col min="11017" max="11019" width="3.7109375" style="31" customWidth="1"/>
    <col min="11020" max="11020" width="12.7109375" style="31" customWidth="1"/>
    <col min="11021" max="11021" width="47.42578125" style="31" customWidth="1"/>
    <col min="11022"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034" width="10.5703125" style="31"/>
    <col min="11035" max="11035" width="10.140625" style="31" customWidth="1"/>
    <col min="11036" max="11264" width="10.5703125" style="31"/>
    <col min="11265" max="11272" width="0" style="31" hidden="1" customWidth="1"/>
    <col min="11273" max="11275" width="3.7109375" style="31" customWidth="1"/>
    <col min="11276" max="11276" width="12.7109375" style="31" customWidth="1"/>
    <col min="11277" max="11277" width="47.42578125" style="31" customWidth="1"/>
    <col min="11278"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290" width="10.5703125" style="31"/>
    <col min="11291" max="11291" width="10.140625" style="31" customWidth="1"/>
    <col min="11292" max="11520" width="10.5703125" style="31"/>
    <col min="11521" max="11528" width="0" style="31" hidden="1" customWidth="1"/>
    <col min="11529" max="11531" width="3.7109375" style="31" customWidth="1"/>
    <col min="11532" max="11532" width="12.7109375" style="31" customWidth="1"/>
    <col min="11533" max="11533" width="47.42578125" style="31" customWidth="1"/>
    <col min="11534"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546" width="10.5703125" style="31"/>
    <col min="11547" max="11547" width="10.140625" style="31" customWidth="1"/>
    <col min="11548" max="11776" width="10.5703125" style="31"/>
    <col min="11777" max="11784" width="0" style="31" hidden="1" customWidth="1"/>
    <col min="11785" max="11787" width="3.7109375" style="31" customWidth="1"/>
    <col min="11788" max="11788" width="12.7109375" style="31" customWidth="1"/>
    <col min="11789" max="11789" width="47.42578125" style="31" customWidth="1"/>
    <col min="11790"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1802" width="10.5703125" style="31"/>
    <col min="11803" max="11803" width="10.140625" style="31" customWidth="1"/>
    <col min="11804" max="12032" width="10.5703125" style="31"/>
    <col min="12033" max="12040" width="0" style="31" hidden="1" customWidth="1"/>
    <col min="12041" max="12043" width="3.7109375" style="31" customWidth="1"/>
    <col min="12044" max="12044" width="12.7109375" style="31" customWidth="1"/>
    <col min="12045" max="12045" width="47.42578125" style="31" customWidth="1"/>
    <col min="12046"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058" width="10.5703125" style="31"/>
    <col min="12059" max="12059" width="10.140625" style="31" customWidth="1"/>
    <col min="12060" max="12288" width="10.5703125" style="31"/>
    <col min="12289" max="12296" width="0" style="31" hidden="1" customWidth="1"/>
    <col min="12297" max="12299" width="3.7109375" style="31" customWidth="1"/>
    <col min="12300" max="12300" width="12.7109375" style="31" customWidth="1"/>
    <col min="12301" max="12301" width="47.42578125" style="31" customWidth="1"/>
    <col min="12302"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314" width="10.5703125" style="31"/>
    <col min="12315" max="12315" width="10.140625" style="31" customWidth="1"/>
    <col min="12316" max="12544" width="10.5703125" style="31"/>
    <col min="12545" max="12552" width="0" style="31" hidden="1" customWidth="1"/>
    <col min="12553" max="12555" width="3.7109375" style="31" customWidth="1"/>
    <col min="12556" max="12556" width="12.7109375" style="31" customWidth="1"/>
    <col min="12557" max="12557" width="47.42578125" style="31" customWidth="1"/>
    <col min="12558"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570" width="10.5703125" style="31"/>
    <col min="12571" max="12571" width="10.140625" style="31" customWidth="1"/>
    <col min="12572" max="12800" width="10.5703125" style="31"/>
    <col min="12801" max="12808" width="0" style="31" hidden="1" customWidth="1"/>
    <col min="12809" max="12811" width="3.7109375" style="31" customWidth="1"/>
    <col min="12812" max="12812" width="12.7109375" style="31" customWidth="1"/>
    <col min="12813" max="12813" width="47.42578125" style="31" customWidth="1"/>
    <col min="12814"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2826" width="10.5703125" style="31"/>
    <col min="12827" max="12827" width="10.140625" style="31" customWidth="1"/>
    <col min="12828" max="13056" width="10.5703125" style="31"/>
    <col min="13057" max="13064" width="0" style="31" hidden="1" customWidth="1"/>
    <col min="13065" max="13067" width="3.7109375" style="31" customWidth="1"/>
    <col min="13068" max="13068" width="12.7109375" style="31" customWidth="1"/>
    <col min="13069" max="13069" width="47.42578125" style="31" customWidth="1"/>
    <col min="13070"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082" width="10.5703125" style="31"/>
    <col min="13083" max="13083" width="10.140625" style="31" customWidth="1"/>
    <col min="13084" max="13312" width="10.5703125" style="31"/>
    <col min="13313" max="13320" width="0" style="31" hidden="1" customWidth="1"/>
    <col min="13321" max="13323" width="3.7109375" style="31" customWidth="1"/>
    <col min="13324" max="13324" width="12.7109375" style="31" customWidth="1"/>
    <col min="13325" max="13325" width="47.42578125" style="31" customWidth="1"/>
    <col min="13326"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338" width="10.5703125" style="31"/>
    <col min="13339" max="13339" width="10.140625" style="31" customWidth="1"/>
    <col min="13340" max="13568" width="10.5703125" style="31"/>
    <col min="13569" max="13576" width="0" style="31" hidden="1" customWidth="1"/>
    <col min="13577" max="13579" width="3.7109375" style="31" customWidth="1"/>
    <col min="13580" max="13580" width="12.7109375" style="31" customWidth="1"/>
    <col min="13581" max="13581" width="47.42578125" style="31" customWidth="1"/>
    <col min="13582"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594" width="10.5703125" style="31"/>
    <col min="13595" max="13595" width="10.140625" style="31" customWidth="1"/>
    <col min="13596" max="13824" width="10.5703125" style="31"/>
    <col min="13825" max="13832" width="0" style="31" hidden="1" customWidth="1"/>
    <col min="13833" max="13835" width="3.7109375" style="31" customWidth="1"/>
    <col min="13836" max="13836" width="12.7109375" style="31" customWidth="1"/>
    <col min="13837" max="13837" width="47.42578125" style="31" customWidth="1"/>
    <col min="13838"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3850" width="10.5703125" style="31"/>
    <col min="13851" max="13851" width="10.140625" style="31" customWidth="1"/>
    <col min="13852" max="14080" width="10.5703125" style="31"/>
    <col min="14081" max="14088" width="0" style="31" hidden="1" customWidth="1"/>
    <col min="14089" max="14091" width="3.7109375" style="31" customWidth="1"/>
    <col min="14092" max="14092" width="12.7109375" style="31" customWidth="1"/>
    <col min="14093" max="14093" width="47.42578125" style="31" customWidth="1"/>
    <col min="14094"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106" width="10.5703125" style="31"/>
    <col min="14107" max="14107" width="10.140625" style="31" customWidth="1"/>
    <col min="14108" max="14336" width="10.5703125" style="31"/>
    <col min="14337" max="14344" width="0" style="31" hidden="1" customWidth="1"/>
    <col min="14345" max="14347" width="3.7109375" style="31" customWidth="1"/>
    <col min="14348" max="14348" width="12.7109375" style="31" customWidth="1"/>
    <col min="14349" max="14349" width="47.42578125" style="31" customWidth="1"/>
    <col min="14350"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362" width="10.5703125" style="31"/>
    <col min="14363" max="14363" width="10.140625" style="31" customWidth="1"/>
    <col min="14364" max="14592" width="10.5703125" style="31"/>
    <col min="14593" max="14600" width="0" style="31" hidden="1" customWidth="1"/>
    <col min="14601" max="14603" width="3.7109375" style="31" customWidth="1"/>
    <col min="14604" max="14604" width="12.7109375" style="31" customWidth="1"/>
    <col min="14605" max="14605" width="47.42578125" style="31" customWidth="1"/>
    <col min="14606"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618" width="10.5703125" style="31"/>
    <col min="14619" max="14619" width="10.140625" style="31" customWidth="1"/>
    <col min="14620" max="14848" width="10.5703125" style="31"/>
    <col min="14849" max="14856" width="0" style="31" hidden="1" customWidth="1"/>
    <col min="14857" max="14859" width="3.7109375" style="31" customWidth="1"/>
    <col min="14860" max="14860" width="12.7109375" style="31" customWidth="1"/>
    <col min="14861" max="14861" width="47.42578125" style="31" customWidth="1"/>
    <col min="14862"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4874" width="10.5703125" style="31"/>
    <col min="14875" max="14875" width="10.140625" style="31" customWidth="1"/>
    <col min="14876" max="15104" width="10.5703125" style="31"/>
    <col min="15105" max="15112" width="0" style="31" hidden="1" customWidth="1"/>
    <col min="15113" max="15115" width="3.7109375" style="31" customWidth="1"/>
    <col min="15116" max="15116" width="12.7109375" style="31" customWidth="1"/>
    <col min="15117" max="15117" width="47.42578125" style="31" customWidth="1"/>
    <col min="15118"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130" width="10.5703125" style="31"/>
    <col min="15131" max="15131" width="10.140625" style="31" customWidth="1"/>
    <col min="15132" max="15360" width="10.5703125" style="31"/>
    <col min="15361" max="15368" width="0" style="31" hidden="1" customWidth="1"/>
    <col min="15369" max="15371" width="3.7109375" style="31" customWidth="1"/>
    <col min="15372" max="15372" width="12.7109375" style="31" customWidth="1"/>
    <col min="15373" max="15373" width="47.42578125" style="31" customWidth="1"/>
    <col min="15374"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386" width="10.5703125" style="31"/>
    <col min="15387" max="15387" width="10.140625" style="31" customWidth="1"/>
    <col min="15388" max="15616" width="10.5703125" style="31"/>
    <col min="15617" max="15624" width="0" style="31" hidden="1" customWidth="1"/>
    <col min="15625" max="15627" width="3.7109375" style="31" customWidth="1"/>
    <col min="15628" max="15628" width="12.7109375" style="31" customWidth="1"/>
    <col min="15629" max="15629" width="47.42578125" style="31" customWidth="1"/>
    <col min="15630"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642" width="10.5703125" style="31"/>
    <col min="15643" max="15643" width="10.140625" style="31" customWidth="1"/>
    <col min="15644" max="15872" width="10.5703125" style="31"/>
    <col min="15873" max="15880" width="0" style="31" hidden="1" customWidth="1"/>
    <col min="15881" max="15883" width="3.7109375" style="31" customWidth="1"/>
    <col min="15884" max="15884" width="12.7109375" style="31" customWidth="1"/>
    <col min="15885" max="15885" width="47.42578125" style="31" customWidth="1"/>
    <col min="15886"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5898" width="10.5703125" style="31"/>
    <col min="15899" max="15899" width="10.140625" style="31" customWidth="1"/>
    <col min="15900" max="16128" width="10.5703125" style="31"/>
    <col min="16129" max="16136" width="0" style="31" hidden="1" customWidth="1"/>
    <col min="16137" max="16139" width="3.7109375" style="31" customWidth="1"/>
    <col min="16140" max="16140" width="12.7109375" style="31" customWidth="1"/>
    <col min="16141" max="16141" width="47.42578125" style="31" customWidth="1"/>
    <col min="16142"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154" width="10.5703125" style="31"/>
    <col min="16155" max="16155" width="10.140625" style="31" customWidth="1"/>
    <col min="16156" max="16384" width="10.5703125" style="31"/>
  </cols>
  <sheetData>
    <row r="1" spans="1:34" hidden="1"/>
    <row r="2" spans="1:34" hidden="1"/>
    <row r="3" spans="1:34" hidden="1"/>
    <row r="4" spans="1:34" ht="3" customHeight="1">
      <c r="J4" s="74"/>
      <c r="K4" s="74"/>
      <c r="L4" s="383"/>
      <c r="M4" s="383"/>
      <c r="N4" s="383"/>
      <c r="U4" s="383"/>
    </row>
    <row r="5" spans="1:34" ht="22.5" customHeight="1">
      <c r="J5" s="74"/>
      <c r="K5" s="74"/>
      <c r="L5" s="698" t="s">
        <v>616</v>
      </c>
      <c r="M5" s="698"/>
      <c r="N5" s="698"/>
      <c r="O5" s="698"/>
      <c r="P5" s="698"/>
      <c r="Q5" s="698"/>
      <c r="R5" s="698"/>
      <c r="S5" s="698"/>
      <c r="T5" s="698"/>
      <c r="U5" s="396"/>
    </row>
    <row r="6" spans="1:34" ht="3" customHeight="1">
      <c r="J6" s="74"/>
      <c r="K6" s="74"/>
      <c r="L6" s="383"/>
      <c r="M6" s="383"/>
      <c r="N6" s="383"/>
      <c r="O6" s="384"/>
      <c r="P6" s="384"/>
      <c r="Q6" s="384"/>
      <c r="R6" s="384"/>
      <c r="S6" s="384"/>
      <c r="T6" s="384"/>
      <c r="U6" s="383"/>
    </row>
    <row r="7" spans="1:34" s="378" customFormat="1" ht="5.25" hidden="1">
      <c r="A7" s="183"/>
      <c r="B7" s="183"/>
      <c r="C7" s="183"/>
      <c r="D7" s="183"/>
      <c r="E7" s="183"/>
      <c r="F7" s="183"/>
      <c r="G7" s="183"/>
      <c r="H7" s="183"/>
      <c r="L7" s="583"/>
      <c r="M7" s="545"/>
      <c r="O7" s="674"/>
      <c r="P7" s="674"/>
      <c r="Q7" s="674"/>
      <c r="R7" s="674"/>
      <c r="S7" s="674"/>
      <c r="T7" s="674"/>
      <c r="U7" s="497"/>
      <c r="V7" s="497"/>
      <c r="X7" s="183"/>
      <c r="Y7" s="183"/>
      <c r="Z7" s="183"/>
      <c r="AA7" s="183"/>
      <c r="AB7" s="183"/>
    </row>
    <row r="8" spans="1:34" s="138" customFormat="1" ht="18.75">
      <c r="G8" s="390"/>
      <c r="H8" s="390"/>
      <c r="L8" s="398"/>
      <c r="M8" s="445" t="str">
        <f>"Дата подачи заявления об "&amp;IF(datePr_ch="","утверждении","изменении") &amp; " тарифов"</f>
        <v>Дата подачи заявления об утверждении тарифов</v>
      </c>
      <c r="N8" s="549"/>
      <c r="O8" s="675" t="str">
        <f>IF(datePr_ch="",IF(datePr="","",datePr),datePr_ch)</f>
        <v>21.04.2023</v>
      </c>
      <c r="P8" s="675"/>
      <c r="Q8" s="675"/>
      <c r="R8" s="675"/>
      <c r="S8" s="675"/>
      <c r="T8" s="675"/>
      <c r="U8" s="469"/>
      <c r="X8" s="183"/>
      <c r="Y8" s="183"/>
      <c r="Z8" s="183"/>
      <c r="AA8" s="183"/>
      <c r="AB8" s="183"/>
      <c r="AC8" s="183"/>
      <c r="AD8" s="183"/>
      <c r="AE8" s="183"/>
      <c r="AF8" s="183"/>
      <c r="AG8" s="183"/>
      <c r="AH8" s="183"/>
    </row>
    <row r="9" spans="1:34" s="138" customFormat="1" ht="22.5">
      <c r="G9" s="390"/>
      <c r="H9" s="390"/>
      <c r="L9" s="132"/>
      <c r="M9" s="445" t="str">
        <f>"Номер подачи заявления об "&amp;IF(numberPr_ch="","утверждении","изменении") &amp; " тарифов"</f>
        <v>Номер подачи заявления об утверждении тарифов</v>
      </c>
      <c r="N9" s="549"/>
      <c r="O9" s="675" t="str">
        <f>IF(numberPr_ch="",IF(numberPr="","",numberPr),numberPr_ch)</f>
        <v>05.2-1511</v>
      </c>
      <c r="P9" s="675"/>
      <c r="Q9" s="675"/>
      <c r="R9" s="675"/>
      <c r="S9" s="675"/>
      <c r="T9" s="675"/>
      <c r="U9" s="469"/>
      <c r="X9" s="183"/>
      <c r="Y9" s="183"/>
      <c r="Z9" s="183"/>
      <c r="AA9" s="183"/>
      <c r="AB9" s="183"/>
      <c r="AC9" s="183"/>
      <c r="AD9" s="183"/>
      <c r="AE9" s="183"/>
      <c r="AF9" s="183"/>
      <c r="AG9" s="183"/>
      <c r="AH9" s="183"/>
    </row>
    <row r="10" spans="1:34" s="378" customFormat="1" ht="5.25" hidden="1">
      <c r="A10" s="183"/>
      <c r="B10" s="183"/>
      <c r="C10" s="183"/>
      <c r="D10" s="183"/>
      <c r="E10" s="183"/>
      <c r="F10" s="183"/>
      <c r="G10" s="183"/>
      <c r="H10" s="183"/>
      <c r="L10" s="583"/>
      <c r="M10" s="545"/>
      <c r="O10" s="674"/>
      <c r="P10" s="674"/>
      <c r="Q10" s="674"/>
      <c r="R10" s="674"/>
      <c r="S10" s="674"/>
      <c r="T10" s="674"/>
      <c r="U10" s="497"/>
      <c r="V10" s="497"/>
      <c r="X10" s="183"/>
      <c r="Y10" s="183"/>
      <c r="Z10" s="183"/>
      <c r="AA10" s="183"/>
      <c r="AB10" s="183"/>
    </row>
    <row r="11" spans="1:34" s="138" customFormat="1" ht="11.25" hidden="1">
      <c r="G11" s="390"/>
      <c r="H11" s="390"/>
      <c r="L11" s="699"/>
      <c r="M11" s="699"/>
      <c r="N11" s="388"/>
      <c r="O11" s="719"/>
      <c r="P11" s="719"/>
      <c r="Q11" s="719"/>
      <c r="R11" s="719"/>
      <c r="S11" s="719"/>
      <c r="T11" s="719"/>
      <c r="U11" s="400" t="s">
        <v>371</v>
      </c>
      <c r="X11" s="183"/>
      <c r="Y11" s="183"/>
      <c r="Z11" s="183"/>
      <c r="AA11" s="183"/>
      <c r="AB11" s="183"/>
      <c r="AC11" s="183"/>
      <c r="AD11" s="183"/>
      <c r="AE11" s="183"/>
      <c r="AF11" s="183"/>
      <c r="AG11" s="183"/>
      <c r="AH11" s="183"/>
    </row>
    <row r="12" spans="1:34">
      <c r="J12" s="74"/>
      <c r="K12" s="74"/>
      <c r="L12" s="383"/>
      <c r="M12" s="383"/>
      <c r="N12" s="383"/>
      <c r="O12" s="717"/>
      <c r="P12" s="717"/>
      <c r="Q12" s="717"/>
      <c r="R12" s="717"/>
      <c r="S12" s="717"/>
      <c r="T12" s="717"/>
      <c r="U12" s="717"/>
    </row>
    <row r="13" spans="1:34">
      <c r="J13" s="74"/>
      <c r="K13" s="74"/>
      <c r="L13" s="620" t="s">
        <v>445</v>
      </c>
      <c r="M13" s="620"/>
      <c r="N13" s="620"/>
      <c r="O13" s="620"/>
      <c r="P13" s="620"/>
      <c r="Q13" s="620"/>
      <c r="R13" s="620"/>
      <c r="S13" s="620"/>
      <c r="T13" s="620"/>
      <c r="U13" s="620"/>
      <c r="V13" s="620"/>
      <c r="W13" s="620" t="s">
        <v>446</v>
      </c>
    </row>
    <row r="14" spans="1:34" ht="14.25" customHeight="1">
      <c r="J14" s="74"/>
      <c r="K14" s="74"/>
      <c r="L14" s="682" t="s">
        <v>91</v>
      </c>
      <c r="M14" s="682" t="s">
        <v>602</v>
      </c>
      <c r="N14" s="415"/>
      <c r="O14" s="683" t="s">
        <v>604</v>
      </c>
      <c r="P14" s="684"/>
      <c r="Q14" s="684"/>
      <c r="R14" s="684"/>
      <c r="S14" s="684"/>
      <c r="T14" s="685"/>
      <c r="U14" s="693" t="s">
        <v>339</v>
      </c>
      <c r="V14" s="679" t="s">
        <v>274</v>
      </c>
      <c r="W14" s="620"/>
    </row>
    <row r="15" spans="1:34" ht="14.25" customHeight="1">
      <c r="J15" s="74"/>
      <c r="K15" s="74"/>
      <c r="L15" s="682"/>
      <c r="M15" s="682"/>
      <c r="N15" s="415"/>
      <c r="O15" s="688" t="s">
        <v>578</v>
      </c>
      <c r="P15" s="686" t="s">
        <v>270</v>
      </c>
      <c r="Q15" s="687"/>
      <c r="R15" s="691" t="s">
        <v>615</v>
      </c>
      <c r="S15" s="691"/>
      <c r="T15" s="692"/>
      <c r="U15" s="694"/>
      <c r="V15" s="680"/>
      <c r="W15" s="620"/>
    </row>
    <row r="16" spans="1:34" ht="33.75">
      <c r="J16" s="74"/>
      <c r="K16" s="74"/>
      <c r="L16" s="682"/>
      <c r="M16" s="682"/>
      <c r="N16" s="414"/>
      <c r="O16" s="689"/>
      <c r="P16" s="88" t="s">
        <v>670</v>
      </c>
      <c r="Q16" s="88" t="s">
        <v>671</v>
      </c>
      <c r="R16" s="89" t="s">
        <v>273</v>
      </c>
      <c r="S16" s="677" t="s">
        <v>272</v>
      </c>
      <c r="T16" s="678"/>
      <c r="U16" s="695"/>
      <c r="V16" s="681"/>
      <c r="W16" s="620"/>
    </row>
    <row r="17" spans="1:34">
      <c r="J17" s="74"/>
      <c r="K17" s="389">
        <v>1</v>
      </c>
      <c r="L17" s="35" t="s">
        <v>92</v>
      </c>
      <c r="M17" s="35" t="s">
        <v>48</v>
      </c>
      <c r="N17" s="395" t="s">
        <v>48</v>
      </c>
      <c r="O17" s="387">
        <f ca="1">OFFSET(O17,0,-1)+1</f>
        <v>3</v>
      </c>
      <c r="P17" s="387">
        <f ca="1">OFFSET(P17,0,-1)+1</f>
        <v>4</v>
      </c>
      <c r="Q17" s="387">
        <f ca="1">OFFSET(Q17,0,-1)+1</f>
        <v>5</v>
      </c>
      <c r="R17" s="387">
        <f ca="1">OFFSET(R17,0,-1)+1</f>
        <v>6</v>
      </c>
      <c r="S17" s="700">
        <f ca="1">OFFSET(S17,0,-1)+1</f>
        <v>7</v>
      </c>
      <c r="T17" s="700"/>
      <c r="U17" s="387">
        <f ca="1">OFFSET(U17,0,-2)+1</f>
        <v>8</v>
      </c>
      <c r="V17" s="394">
        <f ca="1">OFFSET(V17,0,-1)</f>
        <v>8</v>
      </c>
      <c r="W17" s="387">
        <f ca="1">OFFSET(W17,0,-1)+1</f>
        <v>9</v>
      </c>
    </row>
    <row r="18" spans="1:34" ht="22.5">
      <c r="A18" s="701">
        <v>1</v>
      </c>
      <c r="B18" s="173"/>
      <c r="C18" s="173"/>
      <c r="D18" s="173"/>
      <c r="E18" s="184"/>
      <c r="F18" s="284"/>
      <c r="G18" s="284"/>
      <c r="H18" s="284"/>
      <c r="J18" s="506"/>
      <c r="K18" s="509"/>
      <c r="L18" s="402">
        <f>mergeValue(A18)</f>
        <v>1</v>
      </c>
      <c r="M18" s="450" t="s">
        <v>19</v>
      </c>
      <c r="N18" s="437"/>
      <c r="O18" s="713"/>
      <c r="P18" s="713"/>
      <c r="Q18" s="713"/>
      <c r="R18" s="713"/>
      <c r="S18" s="713"/>
      <c r="T18" s="713"/>
      <c r="U18" s="713"/>
      <c r="V18" s="713"/>
      <c r="W18" s="446" t="s">
        <v>718</v>
      </c>
    </row>
    <row r="19" spans="1:34" ht="22.5">
      <c r="A19" s="701"/>
      <c r="B19" s="701">
        <v>1</v>
      </c>
      <c r="C19" s="173"/>
      <c r="D19" s="173"/>
      <c r="E19" s="284"/>
      <c r="F19" s="284"/>
      <c r="G19" s="284"/>
      <c r="H19" s="284"/>
      <c r="I19" s="151"/>
      <c r="J19" s="505"/>
      <c r="K19" s="507"/>
      <c r="L19" s="402" t="str">
        <f>mergeValue(A19) &amp;"."&amp; mergeValue(B19)</f>
        <v>1.1</v>
      </c>
      <c r="M19" s="418" t="s">
        <v>15</v>
      </c>
      <c r="N19" s="437"/>
      <c r="O19" s="713"/>
      <c r="P19" s="713"/>
      <c r="Q19" s="713"/>
      <c r="R19" s="713"/>
      <c r="S19" s="713"/>
      <c r="T19" s="713"/>
      <c r="U19" s="713"/>
      <c r="V19" s="713"/>
      <c r="W19" s="446" t="s">
        <v>459</v>
      </c>
    </row>
    <row r="20" spans="1:34" ht="22.5">
      <c r="A20" s="701"/>
      <c r="B20" s="701"/>
      <c r="C20" s="701">
        <v>1</v>
      </c>
      <c r="D20" s="173"/>
      <c r="E20" s="284"/>
      <c r="F20" s="284"/>
      <c r="G20" s="284"/>
      <c r="H20" s="284"/>
      <c r="I20" s="508"/>
      <c r="J20" s="505"/>
      <c r="K20" s="507"/>
      <c r="L20" s="402" t="str">
        <f>mergeValue(A20) &amp;"."&amp; mergeValue(B20)&amp;"."&amp; mergeValue(C20)</f>
        <v>1.1.1</v>
      </c>
      <c r="M20" s="419" t="s">
        <v>7</v>
      </c>
      <c r="N20" s="437"/>
      <c r="O20" s="713"/>
      <c r="P20" s="713"/>
      <c r="Q20" s="713"/>
      <c r="R20" s="713"/>
      <c r="S20" s="713"/>
      <c r="T20" s="713"/>
      <c r="U20" s="713"/>
      <c r="V20" s="713"/>
      <c r="W20" s="446" t="s">
        <v>600</v>
      </c>
    </row>
    <row r="21" spans="1:34" ht="22.5">
      <c r="A21" s="701"/>
      <c r="B21" s="701"/>
      <c r="C21" s="701"/>
      <c r="D21" s="701">
        <v>1</v>
      </c>
      <c r="E21" s="284"/>
      <c r="F21" s="284"/>
      <c r="G21" s="284"/>
      <c r="H21" s="284"/>
      <c r="I21" s="508"/>
      <c r="J21" s="505"/>
      <c r="K21" s="507"/>
      <c r="L21" s="402" t="str">
        <f>mergeValue(A21) &amp;"."&amp; mergeValue(B21)&amp;"."&amp; mergeValue(C21)&amp;"."&amp; mergeValue(D21)</f>
        <v>1.1.1.1</v>
      </c>
      <c r="M21" s="420" t="s">
        <v>21</v>
      </c>
      <c r="N21" s="437"/>
      <c r="O21" s="713"/>
      <c r="P21" s="713"/>
      <c r="Q21" s="713"/>
      <c r="R21" s="713"/>
      <c r="S21" s="713"/>
      <c r="T21" s="713"/>
      <c r="U21" s="713"/>
      <c r="V21" s="713"/>
      <c r="W21" s="446" t="s">
        <v>601</v>
      </c>
    </row>
    <row r="22" spans="1:34" ht="11.25" hidden="1" customHeight="1">
      <c r="A22" s="701"/>
      <c r="B22" s="701"/>
      <c r="C22" s="701"/>
      <c r="D22" s="701"/>
      <c r="E22" s="701">
        <v>1</v>
      </c>
      <c r="F22" s="284"/>
      <c r="G22" s="284"/>
      <c r="H22" s="173">
        <v>1</v>
      </c>
      <c r="I22" s="701">
        <v>1</v>
      </c>
      <c r="J22" s="284"/>
      <c r="K22" s="511"/>
      <c r="L22" s="402"/>
      <c r="M22" s="422"/>
      <c r="N22" s="169"/>
      <c r="O22" s="401"/>
      <c r="P22" s="401"/>
      <c r="Q22" s="401"/>
      <c r="R22" s="401"/>
      <c r="S22" s="401"/>
      <c r="T22" s="401"/>
      <c r="U22" s="401"/>
      <c r="V22" s="402"/>
      <c r="W22" s="169"/>
    </row>
    <row r="23" spans="1:34" ht="33.75">
      <c r="A23" s="701"/>
      <c r="B23" s="701"/>
      <c r="C23" s="701"/>
      <c r="D23" s="701"/>
      <c r="E23" s="701"/>
      <c r="F23" s="701">
        <v>1</v>
      </c>
      <c r="G23" s="173"/>
      <c r="H23" s="173"/>
      <c r="I23" s="701"/>
      <c r="J23" s="701">
        <v>1</v>
      </c>
      <c r="K23" s="512"/>
      <c r="L23" s="402" t="str">
        <f>mergeValue(A23) &amp;"."&amp; mergeValue(B23)&amp;"."&amp; mergeValue(C23)&amp;"."&amp; mergeValue(D23)&amp;"."&amp;  mergeValue(F23)</f>
        <v>1.1.1.1.1</v>
      </c>
      <c r="M23" s="423" t="s">
        <v>9</v>
      </c>
      <c r="N23" s="169"/>
      <c r="O23" s="703"/>
      <c r="P23" s="703"/>
      <c r="Q23" s="703"/>
      <c r="R23" s="703"/>
      <c r="S23" s="703"/>
      <c r="T23" s="703"/>
      <c r="U23" s="703"/>
      <c r="V23" s="703"/>
      <c r="W23" s="446" t="s">
        <v>720</v>
      </c>
      <c r="Y23" s="182" t="str">
        <f>strCheckUnique(Z23:Z26)</f>
        <v/>
      </c>
      <c r="AA23" s="182"/>
    </row>
    <row r="24" spans="1:34" ht="99" customHeight="1">
      <c r="A24" s="701"/>
      <c r="B24" s="701"/>
      <c r="C24" s="701"/>
      <c r="D24" s="701"/>
      <c r="E24" s="701"/>
      <c r="F24" s="701"/>
      <c r="G24" s="173">
        <v>1</v>
      </c>
      <c r="H24" s="173"/>
      <c r="I24" s="701"/>
      <c r="J24" s="701"/>
      <c r="K24" s="512">
        <v>1</v>
      </c>
      <c r="L24" s="402" t="str">
        <f>mergeValue(A24) &amp;"."&amp; mergeValue(B24)&amp;"."&amp; mergeValue(C24)&amp;"."&amp; mergeValue(D24)&amp;"."&amp; mergeValue(F24)&amp;"."&amp; mergeValue(G24)</f>
        <v>1.1.1.1.1.1</v>
      </c>
      <c r="M24" s="528"/>
      <c r="N24" s="439"/>
      <c r="O24" s="428"/>
      <c r="P24" s="428"/>
      <c r="Q24" s="539"/>
      <c r="R24" s="707"/>
      <c r="S24" s="697" t="s">
        <v>83</v>
      </c>
      <c r="T24" s="707"/>
      <c r="U24" s="697" t="s">
        <v>84</v>
      </c>
      <c r="V24" s="436"/>
      <c r="W24" s="671" t="s">
        <v>733</v>
      </c>
      <c r="X24" s="173" t="str">
        <f>strCheckDate(O25:V25)</f>
        <v/>
      </c>
      <c r="Y24" s="182"/>
      <c r="Z24" s="182" t="str">
        <f>IF(M24="","",M24 )</f>
        <v/>
      </c>
      <c r="AA24" s="182"/>
      <c r="AB24" s="182"/>
      <c r="AC24" s="182"/>
    </row>
    <row r="25" spans="1:34" ht="11.25" hidden="1">
      <c r="A25" s="701"/>
      <c r="B25" s="701"/>
      <c r="C25" s="701"/>
      <c r="D25" s="701"/>
      <c r="E25" s="701"/>
      <c r="F25" s="701"/>
      <c r="G25" s="173"/>
      <c r="H25" s="173"/>
      <c r="I25" s="701"/>
      <c r="J25" s="701"/>
      <c r="K25" s="512"/>
      <c r="L25" s="244"/>
      <c r="M25" s="451"/>
      <c r="N25" s="439"/>
      <c r="O25" s="428"/>
      <c r="P25" s="428"/>
      <c r="Q25" s="438" t="str">
        <f>R24 &amp; "-" &amp; T24</f>
        <v>-</v>
      </c>
      <c r="R25" s="696"/>
      <c r="S25" s="697"/>
      <c r="T25" s="696"/>
      <c r="U25" s="697"/>
      <c r="V25" s="436"/>
      <c r="W25" s="672"/>
    </row>
    <row r="26" spans="1:34" customFormat="1" ht="15" customHeight="1">
      <c r="A26" s="701"/>
      <c r="B26" s="701"/>
      <c r="C26" s="701"/>
      <c r="D26" s="701"/>
      <c r="E26" s="701"/>
      <c r="F26" s="701"/>
      <c r="G26" s="284"/>
      <c r="H26" s="173"/>
      <c r="I26" s="701"/>
      <c r="J26" s="701"/>
      <c r="K26" s="511"/>
      <c r="L26" s="416"/>
      <c r="M26" s="424" t="s">
        <v>24</v>
      </c>
      <c r="N26" s="421"/>
      <c r="O26" s="417"/>
      <c r="P26" s="417"/>
      <c r="Q26" s="417"/>
      <c r="R26" s="432"/>
      <c r="S26" s="141"/>
      <c r="T26" s="429"/>
      <c r="U26" s="421"/>
      <c r="V26" s="426"/>
      <c r="W26" s="673"/>
      <c r="X26" s="175"/>
      <c r="Y26" s="175"/>
      <c r="Z26" s="175"/>
      <c r="AA26" s="175"/>
      <c r="AB26" s="175"/>
      <c r="AC26" s="175"/>
      <c r="AD26" s="175"/>
      <c r="AE26" s="175"/>
      <c r="AF26" s="175"/>
      <c r="AG26" s="175"/>
      <c r="AH26" s="175"/>
    </row>
    <row r="27" spans="1:34" customFormat="1" ht="15" customHeight="1">
      <c r="A27" s="701"/>
      <c r="B27" s="701"/>
      <c r="C27" s="701"/>
      <c r="D27" s="701"/>
      <c r="E27" s="701"/>
      <c r="F27" s="284"/>
      <c r="G27" s="284"/>
      <c r="H27" s="173"/>
      <c r="I27" s="701"/>
      <c r="J27" s="284"/>
      <c r="K27" s="511"/>
      <c r="L27" s="416"/>
      <c r="M27" s="421" t="s">
        <v>10</v>
      </c>
      <c r="N27" s="130"/>
      <c r="O27" s="417"/>
      <c r="P27" s="417"/>
      <c r="Q27" s="417"/>
      <c r="R27" s="432"/>
      <c r="S27" s="141"/>
      <c r="T27" s="429"/>
      <c r="U27" s="130"/>
      <c r="V27" s="141"/>
      <c r="W27" s="426"/>
      <c r="X27" s="175"/>
      <c r="Y27" s="175"/>
      <c r="Z27" s="175"/>
      <c r="AA27" s="175"/>
      <c r="AB27" s="175"/>
      <c r="AC27" s="175"/>
      <c r="AD27" s="175"/>
      <c r="AE27" s="175"/>
      <c r="AF27" s="175"/>
      <c r="AG27" s="175"/>
      <c r="AH27" s="175"/>
    </row>
    <row r="28" spans="1:34" customFormat="1" ht="0.2" customHeight="1">
      <c r="A28" s="701"/>
      <c r="B28" s="701"/>
      <c r="C28" s="701"/>
      <c r="D28" s="701"/>
      <c r="E28" s="510"/>
      <c r="F28" s="284"/>
      <c r="G28" s="284"/>
      <c r="H28" s="284"/>
      <c r="I28" s="506"/>
      <c r="J28" s="73"/>
      <c r="K28" s="509"/>
      <c r="L28" s="416"/>
      <c r="M28" s="421"/>
      <c r="N28" s="129"/>
      <c r="O28" s="417"/>
      <c r="P28" s="417"/>
      <c r="Q28" s="417"/>
      <c r="R28" s="432"/>
      <c r="S28" s="141"/>
      <c r="T28" s="429"/>
      <c r="U28" s="129"/>
      <c r="V28" s="141"/>
      <c r="W28" s="426"/>
      <c r="X28" s="175"/>
      <c r="Y28" s="175"/>
      <c r="Z28" s="175"/>
      <c r="AA28" s="175"/>
      <c r="AB28" s="175"/>
      <c r="AC28" s="175"/>
      <c r="AD28" s="175"/>
      <c r="AE28" s="175"/>
      <c r="AF28" s="175"/>
      <c r="AG28" s="175"/>
      <c r="AH28" s="175"/>
    </row>
    <row r="29" spans="1:34" customFormat="1" ht="15" customHeight="1">
      <c r="A29" s="701"/>
      <c r="B29" s="701"/>
      <c r="C29" s="701"/>
      <c r="D29" s="510"/>
      <c r="E29" s="510"/>
      <c r="F29" s="284"/>
      <c r="G29" s="284"/>
      <c r="H29" s="284"/>
      <c r="I29" s="506"/>
      <c r="J29" s="73"/>
      <c r="K29" s="509"/>
      <c r="L29" s="416"/>
      <c r="M29" s="130" t="s">
        <v>16</v>
      </c>
      <c r="N29" s="129"/>
      <c r="O29" s="417"/>
      <c r="P29" s="417"/>
      <c r="Q29" s="417"/>
      <c r="R29" s="432"/>
      <c r="S29" s="141"/>
      <c r="T29" s="429"/>
      <c r="U29" s="129"/>
      <c r="V29" s="141"/>
      <c r="W29" s="426"/>
      <c r="X29" s="175"/>
      <c r="Y29" s="175"/>
      <c r="Z29" s="175"/>
      <c r="AA29" s="175"/>
      <c r="AB29" s="175"/>
      <c r="AC29" s="175"/>
      <c r="AD29" s="175"/>
      <c r="AE29" s="175"/>
      <c r="AF29" s="175"/>
      <c r="AG29" s="175"/>
      <c r="AH29" s="175"/>
    </row>
    <row r="30" spans="1:34" customFormat="1" ht="15" customHeight="1">
      <c r="A30" s="701"/>
      <c r="B30" s="701"/>
      <c r="C30" s="510"/>
      <c r="D30" s="510"/>
      <c r="E30" s="510"/>
      <c r="F30" s="510"/>
      <c r="G30" s="515"/>
      <c r="H30" s="506"/>
      <c r="I30" s="513"/>
      <c r="J30" s="73"/>
      <c r="K30" s="514"/>
      <c r="L30" s="416"/>
      <c r="M30" s="129" t="s">
        <v>17</v>
      </c>
      <c r="N30" s="129"/>
      <c r="O30" s="417"/>
      <c r="P30" s="417"/>
      <c r="Q30" s="417"/>
      <c r="R30" s="432"/>
      <c r="S30" s="141"/>
      <c r="T30" s="429"/>
      <c r="U30" s="129"/>
      <c r="V30" s="141"/>
      <c r="W30" s="426"/>
      <c r="X30" s="175"/>
      <c r="Y30" s="175"/>
      <c r="Z30" s="175"/>
      <c r="AA30" s="175"/>
      <c r="AB30" s="175"/>
      <c r="AC30" s="175"/>
      <c r="AD30" s="175"/>
      <c r="AE30" s="175"/>
      <c r="AF30" s="175"/>
      <c r="AG30" s="175"/>
      <c r="AH30" s="175"/>
    </row>
    <row r="31" spans="1:34" customFormat="1" ht="15" customHeight="1">
      <c r="A31" s="701"/>
      <c r="B31" s="510"/>
      <c r="C31" s="510"/>
      <c r="D31" s="510"/>
      <c r="E31" s="510"/>
      <c r="F31" s="510"/>
      <c r="G31" s="515"/>
      <c r="H31" s="506"/>
      <c r="I31" s="506"/>
      <c r="J31" s="73"/>
      <c r="K31" s="509"/>
      <c r="L31" s="416"/>
      <c r="M31" s="135" t="s">
        <v>18</v>
      </c>
      <c r="N31" s="129"/>
      <c r="O31" s="417"/>
      <c r="P31" s="417"/>
      <c r="Q31" s="417"/>
      <c r="R31" s="432"/>
      <c r="S31" s="141"/>
      <c r="T31" s="429"/>
      <c r="U31" s="129"/>
      <c r="V31" s="141"/>
      <c r="W31" s="426"/>
      <c r="X31" s="175"/>
      <c r="Y31" s="175"/>
      <c r="Z31" s="175"/>
      <c r="AA31" s="175"/>
      <c r="AB31" s="175"/>
      <c r="AC31" s="175"/>
      <c r="AD31" s="175"/>
      <c r="AE31" s="175"/>
      <c r="AF31" s="175"/>
      <c r="AG31" s="175"/>
      <c r="AH31" s="175"/>
    </row>
    <row r="32" spans="1:34" customFormat="1" ht="15" customHeight="1">
      <c r="L32" s="391"/>
      <c r="M32" s="144" t="s">
        <v>308</v>
      </c>
      <c r="N32" s="129"/>
      <c r="O32" s="417"/>
      <c r="P32" s="417"/>
      <c r="Q32" s="417"/>
      <c r="R32" s="432"/>
      <c r="S32" s="141"/>
      <c r="T32" s="429"/>
      <c r="U32" s="129"/>
      <c r="V32" s="141"/>
      <c r="W32" s="426"/>
      <c r="X32" s="175"/>
      <c r="Y32" s="175"/>
      <c r="Z32" s="175"/>
      <c r="AA32" s="175"/>
      <c r="AB32" s="175"/>
      <c r="AC32" s="175"/>
      <c r="AD32" s="175"/>
      <c r="AE32" s="175"/>
      <c r="AF32" s="175"/>
      <c r="AG32" s="175"/>
      <c r="AH32" s="175"/>
    </row>
    <row r="33" spans="12:23" ht="3" customHeight="1">
      <c r="L33" s="385"/>
      <c r="M33" s="385"/>
      <c r="N33" s="385"/>
      <c r="O33" s="385"/>
      <c r="P33" s="385"/>
      <c r="Q33" s="385"/>
      <c r="R33" s="385"/>
      <c r="S33" s="385"/>
      <c r="T33" s="385"/>
      <c r="U33" s="385"/>
    </row>
    <row r="34" spans="12:23" ht="123.75" customHeight="1">
      <c r="L34" s="1">
        <v>1</v>
      </c>
      <c r="M34" s="665" t="s">
        <v>734</v>
      </c>
      <c r="N34" s="665"/>
      <c r="O34" s="665"/>
      <c r="P34" s="665"/>
      <c r="Q34" s="665"/>
      <c r="R34" s="665"/>
      <c r="S34" s="665"/>
      <c r="T34" s="665"/>
      <c r="U34" s="665"/>
      <c r="V34" s="665"/>
      <c r="W34" s="665"/>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182</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69"/>
      <c r="B13" s="669"/>
      <c r="C13" s="669"/>
      <c r="D13" s="277">
        <v>1</v>
      </c>
      <c r="F13" s="165" t="str">
        <f>"4."&amp;mergeValue(A13) &amp;"."&amp;mergeValue(B13)&amp;"."&amp;mergeValue(C13)&amp;"."&amp;mergeValue(D13)</f>
        <v>4.1.1.1.1</v>
      </c>
      <c r="G13" s="340" t="s">
        <v>477</v>
      </c>
      <c r="H13" s="259"/>
      <c r="I13" s="670" t="s">
        <v>569</v>
      </c>
      <c r="J13" s="272"/>
      <c r="K13" s="183"/>
      <c r="L13" s="183"/>
      <c r="M13" s="183"/>
      <c r="N13" s="183"/>
      <c r="O13" s="183"/>
      <c r="P13" s="183"/>
      <c r="Q13" s="183"/>
      <c r="R13" s="183"/>
      <c r="S13" s="183"/>
      <c r="T13" s="183"/>
    </row>
    <row r="14" spans="1:20" s="138" customFormat="1" ht="18.75">
      <c r="A14" s="669"/>
      <c r="B14" s="669"/>
      <c r="C14" s="669"/>
      <c r="D14" s="277"/>
      <c r="F14" s="273"/>
      <c r="G14" s="130" t="s">
        <v>4</v>
      </c>
      <c r="H14" s="278"/>
      <c r="I14" s="670"/>
      <c r="J14" s="272"/>
      <c r="K14" s="183"/>
      <c r="L14" s="183"/>
      <c r="M14" s="183"/>
      <c r="N14" s="183"/>
      <c r="O14" s="183"/>
      <c r="P14" s="183"/>
      <c r="Q14" s="183"/>
      <c r="R14" s="183"/>
      <c r="S14" s="183"/>
      <c r="T14" s="183"/>
    </row>
    <row r="15" spans="1:20" s="138" customFormat="1" ht="18.75">
      <c r="A15" s="669"/>
      <c r="B15" s="669"/>
      <c r="C15" s="277"/>
      <c r="D15" s="277"/>
      <c r="F15" s="341"/>
      <c r="G15" s="168" t="s">
        <v>401</v>
      </c>
      <c r="H15" s="342"/>
      <c r="I15" s="343"/>
      <c r="J15" s="272"/>
      <c r="K15" s="183"/>
      <c r="L15" s="183"/>
      <c r="M15" s="183"/>
      <c r="N15" s="183"/>
      <c r="O15" s="183"/>
      <c r="P15" s="183"/>
      <c r="Q15" s="183"/>
      <c r="R15" s="183"/>
      <c r="S15" s="183"/>
      <c r="T15" s="183"/>
    </row>
    <row r="16" spans="1:20" s="138" customFormat="1" ht="18.75">
      <c r="A16" s="669"/>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5" t="s">
        <v>571</v>
      </c>
      <c r="H19" s="665"/>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2" style="31" hidden="1" customWidth="1"/>
    <col min="15"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34" width="10.5703125" style="173"/>
    <col min="35" max="256" width="10.5703125" style="31"/>
    <col min="257" max="264" width="0" style="31" hidden="1" customWidth="1"/>
    <col min="265" max="267" width="3.7109375" style="31" customWidth="1"/>
    <col min="268" max="268" width="12.7109375" style="31" customWidth="1"/>
    <col min="269" max="269" width="47.42578125" style="31" customWidth="1"/>
    <col min="270" max="273" width="0" style="31" hidden="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512" width="10.5703125" style="31"/>
    <col min="513" max="520" width="0" style="31" hidden="1" customWidth="1"/>
    <col min="521" max="523" width="3.7109375" style="31" customWidth="1"/>
    <col min="524" max="524" width="12.7109375" style="31" customWidth="1"/>
    <col min="525" max="525" width="47.42578125" style="31" customWidth="1"/>
    <col min="526" max="529" width="0" style="31" hidden="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768" width="10.5703125" style="31"/>
    <col min="769" max="776" width="0" style="31" hidden="1" customWidth="1"/>
    <col min="777" max="779" width="3.7109375" style="31" customWidth="1"/>
    <col min="780" max="780" width="12.7109375" style="31" customWidth="1"/>
    <col min="781" max="781" width="47.42578125" style="31" customWidth="1"/>
    <col min="782" max="785" width="0" style="31" hidden="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1024" width="10.5703125" style="31"/>
    <col min="1025" max="1032" width="0" style="31" hidden="1" customWidth="1"/>
    <col min="1033" max="1035" width="3.7109375" style="31" customWidth="1"/>
    <col min="1036" max="1036" width="12.7109375" style="31" customWidth="1"/>
    <col min="1037" max="1037" width="47.42578125" style="31" customWidth="1"/>
    <col min="1038" max="1041" width="0" style="31" hidden="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280" width="10.5703125" style="31"/>
    <col min="1281" max="1288" width="0" style="31" hidden="1" customWidth="1"/>
    <col min="1289" max="1291" width="3.7109375" style="31" customWidth="1"/>
    <col min="1292" max="1292" width="12.7109375" style="31" customWidth="1"/>
    <col min="1293" max="1293" width="47.42578125" style="31" customWidth="1"/>
    <col min="1294" max="1297" width="0" style="31" hidden="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536" width="10.5703125" style="31"/>
    <col min="1537" max="1544" width="0" style="31" hidden="1" customWidth="1"/>
    <col min="1545" max="1547" width="3.7109375" style="31" customWidth="1"/>
    <col min="1548" max="1548" width="12.7109375" style="31" customWidth="1"/>
    <col min="1549" max="1549" width="47.42578125" style="31" customWidth="1"/>
    <col min="1550" max="1553" width="0" style="31" hidden="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792" width="10.5703125" style="31"/>
    <col min="1793" max="1800" width="0" style="31" hidden="1" customWidth="1"/>
    <col min="1801" max="1803" width="3.7109375" style="31" customWidth="1"/>
    <col min="1804" max="1804" width="12.7109375" style="31" customWidth="1"/>
    <col min="1805" max="1805" width="47.42578125" style="31" customWidth="1"/>
    <col min="1806" max="1809" width="0" style="31" hidden="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2048" width="10.5703125" style="31"/>
    <col min="2049" max="2056" width="0" style="31" hidden="1" customWidth="1"/>
    <col min="2057" max="2059" width="3.7109375" style="31" customWidth="1"/>
    <col min="2060" max="2060" width="12.7109375" style="31" customWidth="1"/>
    <col min="2061" max="2061" width="47.42578125" style="31" customWidth="1"/>
    <col min="2062" max="2065" width="0" style="31" hidden="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304" width="10.5703125" style="31"/>
    <col min="2305" max="2312" width="0" style="31" hidden="1" customWidth="1"/>
    <col min="2313" max="2315" width="3.7109375" style="31" customWidth="1"/>
    <col min="2316" max="2316" width="12.7109375" style="31" customWidth="1"/>
    <col min="2317" max="2317" width="47.42578125" style="31" customWidth="1"/>
    <col min="2318" max="2321" width="0" style="31" hidden="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560" width="10.5703125" style="31"/>
    <col min="2561" max="2568" width="0" style="31" hidden="1" customWidth="1"/>
    <col min="2569" max="2571" width="3.7109375" style="31" customWidth="1"/>
    <col min="2572" max="2572" width="12.7109375" style="31" customWidth="1"/>
    <col min="2573" max="2573" width="47.42578125" style="31" customWidth="1"/>
    <col min="2574" max="2577" width="0" style="31" hidden="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816" width="10.5703125" style="31"/>
    <col min="2817" max="2824" width="0" style="31" hidden="1" customWidth="1"/>
    <col min="2825" max="2827" width="3.7109375" style="31" customWidth="1"/>
    <col min="2828" max="2828" width="12.7109375" style="31" customWidth="1"/>
    <col min="2829" max="2829" width="47.42578125" style="31" customWidth="1"/>
    <col min="2830" max="2833" width="0" style="31" hidden="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3072" width="10.5703125" style="31"/>
    <col min="3073" max="3080" width="0" style="31" hidden="1" customWidth="1"/>
    <col min="3081" max="3083" width="3.7109375" style="31" customWidth="1"/>
    <col min="3084" max="3084" width="12.7109375" style="31" customWidth="1"/>
    <col min="3085" max="3085" width="47.42578125" style="31" customWidth="1"/>
    <col min="3086" max="3089" width="0" style="31" hidden="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328" width="10.5703125" style="31"/>
    <col min="3329" max="3336" width="0" style="31" hidden="1" customWidth="1"/>
    <col min="3337" max="3339" width="3.7109375" style="31" customWidth="1"/>
    <col min="3340" max="3340" width="12.7109375" style="31" customWidth="1"/>
    <col min="3341" max="3341" width="47.42578125" style="31" customWidth="1"/>
    <col min="3342" max="3345" width="0" style="31" hidden="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584" width="10.5703125" style="31"/>
    <col min="3585" max="3592" width="0" style="31" hidden="1" customWidth="1"/>
    <col min="3593" max="3595" width="3.7109375" style="31" customWidth="1"/>
    <col min="3596" max="3596" width="12.7109375" style="31" customWidth="1"/>
    <col min="3597" max="3597" width="47.42578125" style="31" customWidth="1"/>
    <col min="3598" max="3601" width="0" style="31" hidden="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840" width="10.5703125" style="31"/>
    <col min="3841" max="3848" width="0" style="31" hidden="1" customWidth="1"/>
    <col min="3849" max="3851" width="3.7109375" style="31" customWidth="1"/>
    <col min="3852" max="3852" width="12.7109375" style="31" customWidth="1"/>
    <col min="3853" max="3853" width="47.42578125" style="31" customWidth="1"/>
    <col min="3854" max="3857" width="0" style="31" hidden="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4096" width="10.5703125" style="31"/>
    <col min="4097" max="4104" width="0" style="31" hidden="1" customWidth="1"/>
    <col min="4105" max="4107" width="3.7109375" style="31" customWidth="1"/>
    <col min="4108" max="4108" width="12.7109375" style="31" customWidth="1"/>
    <col min="4109" max="4109" width="47.42578125" style="31" customWidth="1"/>
    <col min="4110" max="4113" width="0" style="31" hidden="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352" width="10.5703125" style="31"/>
    <col min="4353" max="4360" width="0" style="31" hidden="1" customWidth="1"/>
    <col min="4361" max="4363" width="3.7109375" style="31" customWidth="1"/>
    <col min="4364" max="4364" width="12.7109375" style="31" customWidth="1"/>
    <col min="4365" max="4365" width="47.42578125" style="31" customWidth="1"/>
    <col min="4366" max="4369" width="0" style="31" hidden="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608" width="10.5703125" style="31"/>
    <col min="4609" max="4616" width="0" style="31" hidden="1" customWidth="1"/>
    <col min="4617" max="4619" width="3.7109375" style="31" customWidth="1"/>
    <col min="4620" max="4620" width="12.7109375" style="31" customWidth="1"/>
    <col min="4621" max="4621" width="47.42578125" style="31" customWidth="1"/>
    <col min="4622" max="4625" width="0" style="31" hidden="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864" width="10.5703125" style="31"/>
    <col min="4865" max="4872" width="0" style="31" hidden="1" customWidth="1"/>
    <col min="4873" max="4875" width="3.7109375" style="31" customWidth="1"/>
    <col min="4876" max="4876" width="12.7109375" style="31" customWidth="1"/>
    <col min="4877" max="4877" width="47.42578125" style="31" customWidth="1"/>
    <col min="4878" max="4881" width="0" style="31" hidden="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5120" width="10.5703125" style="31"/>
    <col min="5121" max="5128" width="0" style="31" hidden="1" customWidth="1"/>
    <col min="5129" max="5131" width="3.7109375" style="31" customWidth="1"/>
    <col min="5132" max="5132" width="12.7109375" style="31" customWidth="1"/>
    <col min="5133" max="5133" width="47.42578125" style="31" customWidth="1"/>
    <col min="5134" max="5137" width="0" style="31" hidden="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376" width="10.5703125" style="31"/>
    <col min="5377" max="5384" width="0" style="31" hidden="1" customWidth="1"/>
    <col min="5385" max="5387" width="3.7109375" style="31" customWidth="1"/>
    <col min="5388" max="5388" width="12.7109375" style="31" customWidth="1"/>
    <col min="5389" max="5389" width="47.42578125" style="31" customWidth="1"/>
    <col min="5390" max="5393" width="0" style="31" hidden="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632" width="10.5703125" style="31"/>
    <col min="5633" max="5640" width="0" style="31" hidden="1" customWidth="1"/>
    <col min="5641" max="5643" width="3.7109375" style="31" customWidth="1"/>
    <col min="5644" max="5644" width="12.7109375" style="31" customWidth="1"/>
    <col min="5645" max="5645" width="47.42578125" style="31" customWidth="1"/>
    <col min="5646" max="5649" width="0" style="31" hidden="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888" width="10.5703125" style="31"/>
    <col min="5889" max="5896" width="0" style="31" hidden="1" customWidth="1"/>
    <col min="5897" max="5899" width="3.7109375" style="31" customWidth="1"/>
    <col min="5900" max="5900" width="12.7109375" style="31" customWidth="1"/>
    <col min="5901" max="5901" width="47.42578125" style="31" customWidth="1"/>
    <col min="5902" max="5905" width="0" style="31" hidden="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6144" width="10.5703125" style="31"/>
    <col min="6145" max="6152" width="0" style="31" hidden="1" customWidth="1"/>
    <col min="6153" max="6155" width="3.7109375" style="31" customWidth="1"/>
    <col min="6156" max="6156" width="12.7109375" style="31" customWidth="1"/>
    <col min="6157" max="6157" width="47.42578125" style="31" customWidth="1"/>
    <col min="6158" max="6161" width="0" style="31" hidden="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400" width="10.5703125" style="31"/>
    <col min="6401" max="6408" width="0" style="31" hidden="1" customWidth="1"/>
    <col min="6409" max="6411" width="3.7109375" style="31" customWidth="1"/>
    <col min="6412" max="6412" width="12.7109375" style="31" customWidth="1"/>
    <col min="6413" max="6413" width="47.42578125" style="31" customWidth="1"/>
    <col min="6414" max="6417" width="0" style="31" hidden="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656" width="10.5703125" style="31"/>
    <col min="6657" max="6664" width="0" style="31" hidden="1" customWidth="1"/>
    <col min="6665" max="6667" width="3.7109375" style="31" customWidth="1"/>
    <col min="6668" max="6668" width="12.7109375" style="31" customWidth="1"/>
    <col min="6669" max="6669" width="47.42578125" style="31" customWidth="1"/>
    <col min="6670" max="6673" width="0" style="31" hidden="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912" width="10.5703125" style="31"/>
    <col min="6913" max="6920" width="0" style="31" hidden="1" customWidth="1"/>
    <col min="6921" max="6923" width="3.7109375" style="31" customWidth="1"/>
    <col min="6924" max="6924" width="12.7109375" style="31" customWidth="1"/>
    <col min="6925" max="6925" width="47.42578125" style="31" customWidth="1"/>
    <col min="6926" max="6929" width="0" style="31" hidden="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7168" width="10.5703125" style="31"/>
    <col min="7169" max="7176" width="0" style="31" hidden="1" customWidth="1"/>
    <col min="7177" max="7179" width="3.7109375" style="31" customWidth="1"/>
    <col min="7180" max="7180" width="12.7109375" style="31" customWidth="1"/>
    <col min="7181" max="7181" width="47.42578125" style="31" customWidth="1"/>
    <col min="7182" max="7185" width="0" style="31" hidden="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424" width="10.5703125" style="31"/>
    <col min="7425" max="7432" width="0" style="31" hidden="1" customWidth="1"/>
    <col min="7433" max="7435" width="3.7109375" style="31" customWidth="1"/>
    <col min="7436" max="7436" width="12.7109375" style="31" customWidth="1"/>
    <col min="7437" max="7437" width="47.42578125" style="31" customWidth="1"/>
    <col min="7438" max="7441" width="0" style="31" hidden="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680" width="10.5703125" style="31"/>
    <col min="7681" max="7688" width="0" style="31" hidden="1" customWidth="1"/>
    <col min="7689" max="7691" width="3.7109375" style="31" customWidth="1"/>
    <col min="7692" max="7692" width="12.7109375" style="31" customWidth="1"/>
    <col min="7693" max="7693" width="47.42578125" style="31" customWidth="1"/>
    <col min="7694" max="7697" width="0" style="31" hidden="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936" width="10.5703125" style="31"/>
    <col min="7937" max="7944" width="0" style="31" hidden="1" customWidth="1"/>
    <col min="7945" max="7947" width="3.7109375" style="31" customWidth="1"/>
    <col min="7948" max="7948" width="12.7109375" style="31" customWidth="1"/>
    <col min="7949" max="7949" width="47.42578125" style="31" customWidth="1"/>
    <col min="7950" max="7953" width="0" style="31" hidden="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8192" width="10.5703125" style="31"/>
    <col min="8193" max="8200" width="0" style="31" hidden="1" customWidth="1"/>
    <col min="8201" max="8203" width="3.7109375" style="31" customWidth="1"/>
    <col min="8204" max="8204" width="12.7109375" style="31" customWidth="1"/>
    <col min="8205" max="8205" width="47.42578125" style="31" customWidth="1"/>
    <col min="8206" max="8209" width="0" style="31" hidden="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448" width="10.5703125" style="31"/>
    <col min="8449" max="8456" width="0" style="31" hidden="1" customWidth="1"/>
    <col min="8457" max="8459" width="3.7109375" style="31" customWidth="1"/>
    <col min="8460" max="8460" width="12.7109375" style="31" customWidth="1"/>
    <col min="8461" max="8461" width="47.42578125" style="31" customWidth="1"/>
    <col min="8462" max="8465" width="0" style="31" hidden="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704" width="10.5703125" style="31"/>
    <col min="8705" max="8712" width="0" style="31" hidden="1" customWidth="1"/>
    <col min="8713" max="8715" width="3.7109375" style="31" customWidth="1"/>
    <col min="8716" max="8716" width="12.7109375" style="31" customWidth="1"/>
    <col min="8717" max="8717" width="47.42578125" style="31" customWidth="1"/>
    <col min="8718" max="8721" width="0" style="31" hidden="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960" width="10.5703125" style="31"/>
    <col min="8961" max="8968" width="0" style="31" hidden="1" customWidth="1"/>
    <col min="8969" max="8971" width="3.7109375" style="31" customWidth="1"/>
    <col min="8972" max="8972" width="12.7109375" style="31" customWidth="1"/>
    <col min="8973" max="8973" width="47.42578125" style="31" customWidth="1"/>
    <col min="8974" max="8977" width="0" style="31" hidden="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9216" width="10.5703125" style="31"/>
    <col min="9217" max="9224" width="0" style="31" hidden="1" customWidth="1"/>
    <col min="9225" max="9227" width="3.7109375" style="31" customWidth="1"/>
    <col min="9228" max="9228" width="12.7109375" style="31" customWidth="1"/>
    <col min="9229" max="9229" width="47.42578125" style="31" customWidth="1"/>
    <col min="9230" max="9233" width="0" style="31" hidden="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472" width="10.5703125" style="31"/>
    <col min="9473" max="9480" width="0" style="31" hidden="1" customWidth="1"/>
    <col min="9481" max="9483" width="3.7109375" style="31" customWidth="1"/>
    <col min="9484" max="9484" width="12.7109375" style="31" customWidth="1"/>
    <col min="9485" max="9485" width="47.42578125" style="31" customWidth="1"/>
    <col min="9486" max="9489" width="0" style="31" hidden="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728" width="10.5703125" style="31"/>
    <col min="9729" max="9736" width="0" style="31" hidden="1" customWidth="1"/>
    <col min="9737" max="9739" width="3.7109375" style="31" customWidth="1"/>
    <col min="9740" max="9740" width="12.7109375" style="31" customWidth="1"/>
    <col min="9741" max="9741" width="47.42578125" style="31" customWidth="1"/>
    <col min="9742" max="9745" width="0" style="31" hidden="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984" width="10.5703125" style="31"/>
    <col min="9985" max="9992" width="0" style="31" hidden="1" customWidth="1"/>
    <col min="9993" max="9995" width="3.7109375" style="31" customWidth="1"/>
    <col min="9996" max="9996" width="12.7109375" style="31" customWidth="1"/>
    <col min="9997" max="9997" width="47.42578125" style="31" customWidth="1"/>
    <col min="9998" max="10001" width="0" style="31" hidden="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240" width="10.5703125" style="31"/>
    <col min="10241" max="10248" width="0" style="31" hidden="1" customWidth="1"/>
    <col min="10249" max="10251" width="3.7109375" style="31" customWidth="1"/>
    <col min="10252" max="10252" width="12.7109375" style="31" customWidth="1"/>
    <col min="10253" max="10253" width="47.42578125" style="31" customWidth="1"/>
    <col min="10254" max="10257" width="0" style="31" hidden="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496" width="10.5703125" style="31"/>
    <col min="10497" max="10504" width="0" style="31" hidden="1" customWidth="1"/>
    <col min="10505" max="10507" width="3.7109375" style="31" customWidth="1"/>
    <col min="10508" max="10508" width="12.7109375" style="31" customWidth="1"/>
    <col min="10509" max="10509" width="47.42578125" style="31" customWidth="1"/>
    <col min="10510" max="10513" width="0" style="31" hidden="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752" width="10.5703125" style="31"/>
    <col min="10753" max="10760" width="0" style="31" hidden="1" customWidth="1"/>
    <col min="10761" max="10763" width="3.7109375" style="31" customWidth="1"/>
    <col min="10764" max="10764" width="12.7109375" style="31" customWidth="1"/>
    <col min="10765" max="10765" width="47.42578125" style="31" customWidth="1"/>
    <col min="10766" max="10769" width="0" style="31" hidden="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1008" width="10.5703125" style="31"/>
    <col min="11009" max="11016" width="0" style="31" hidden="1" customWidth="1"/>
    <col min="11017" max="11019" width="3.7109375" style="31" customWidth="1"/>
    <col min="11020" max="11020" width="12.7109375" style="31" customWidth="1"/>
    <col min="11021" max="11021" width="47.42578125" style="31" customWidth="1"/>
    <col min="11022" max="11025" width="0" style="31" hidden="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264" width="10.5703125" style="31"/>
    <col min="11265" max="11272" width="0" style="31" hidden="1" customWidth="1"/>
    <col min="11273" max="11275" width="3.7109375" style="31" customWidth="1"/>
    <col min="11276" max="11276" width="12.7109375" style="31" customWidth="1"/>
    <col min="11277" max="11277" width="47.42578125" style="31" customWidth="1"/>
    <col min="11278" max="11281" width="0" style="31" hidden="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520" width="10.5703125" style="31"/>
    <col min="11521" max="11528" width="0" style="31" hidden="1" customWidth="1"/>
    <col min="11529" max="11531" width="3.7109375" style="31" customWidth="1"/>
    <col min="11532" max="11532" width="12.7109375" style="31" customWidth="1"/>
    <col min="11533" max="11533" width="47.42578125" style="31" customWidth="1"/>
    <col min="11534" max="11537" width="0" style="31" hidden="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776" width="10.5703125" style="31"/>
    <col min="11777" max="11784" width="0" style="31" hidden="1" customWidth="1"/>
    <col min="11785" max="11787" width="3.7109375" style="31" customWidth="1"/>
    <col min="11788" max="11788" width="12.7109375" style="31" customWidth="1"/>
    <col min="11789" max="11789" width="47.42578125" style="31" customWidth="1"/>
    <col min="11790" max="11793" width="0" style="31" hidden="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2032" width="10.5703125" style="31"/>
    <col min="12033" max="12040" width="0" style="31" hidden="1" customWidth="1"/>
    <col min="12041" max="12043" width="3.7109375" style="31" customWidth="1"/>
    <col min="12044" max="12044" width="12.7109375" style="31" customWidth="1"/>
    <col min="12045" max="12045" width="47.42578125" style="31" customWidth="1"/>
    <col min="12046" max="12049" width="0" style="31" hidden="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288" width="10.5703125" style="31"/>
    <col min="12289" max="12296" width="0" style="31" hidden="1" customWidth="1"/>
    <col min="12297" max="12299" width="3.7109375" style="31" customWidth="1"/>
    <col min="12300" max="12300" width="12.7109375" style="31" customWidth="1"/>
    <col min="12301" max="12301" width="47.42578125" style="31" customWidth="1"/>
    <col min="12302" max="12305" width="0" style="31" hidden="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544" width="10.5703125" style="31"/>
    <col min="12545" max="12552" width="0" style="31" hidden="1" customWidth="1"/>
    <col min="12553" max="12555" width="3.7109375" style="31" customWidth="1"/>
    <col min="12556" max="12556" width="12.7109375" style="31" customWidth="1"/>
    <col min="12557" max="12557" width="47.42578125" style="31" customWidth="1"/>
    <col min="12558" max="12561" width="0" style="31" hidden="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800" width="10.5703125" style="31"/>
    <col min="12801" max="12808" width="0" style="31" hidden="1" customWidth="1"/>
    <col min="12809" max="12811" width="3.7109375" style="31" customWidth="1"/>
    <col min="12812" max="12812" width="12.7109375" style="31" customWidth="1"/>
    <col min="12813" max="12813" width="47.42578125" style="31" customWidth="1"/>
    <col min="12814" max="12817" width="0" style="31" hidden="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3056" width="10.5703125" style="31"/>
    <col min="13057" max="13064" width="0" style="31" hidden="1" customWidth="1"/>
    <col min="13065" max="13067" width="3.7109375" style="31" customWidth="1"/>
    <col min="13068" max="13068" width="12.7109375" style="31" customWidth="1"/>
    <col min="13069" max="13069" width="47.42578125" style="31" customWidth="1"/>
    <col min="13070" max="13073" width="0" style="31" hidden="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312" width="10.5703125" style="31"/>
    <col min="13313" max="13320" width="0" style="31" hidden="1" customWidth="1"/>
    <col min="13321" max="13323" width="3.7109375" style="31" customWidth="1"/>
    <col min="13324" max="13324" width="12.7109375" style="31" customWidth="1"/>
    <col min="13325" max="13325" width="47.42578125" style="31" customWidth="1"/>
    <col min="13326" max="13329" width="0" style="31" hidden="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568" width="10.5703125" style="31"/>
    <col min="13569" max="13576" width="0" style="31" hidden="1" customWidth="1"/>
    <col min="13577" max="13579" width="3.7109375" style="31" customWidth="1"/>
    <col min="13580" max="13580" width="12.7109375" style="31" customWidth="1"/>
    <col min="13581" max="13581" width="47.42578125" style="31" customWidth="1"/>
    <col min="13582" max="13585" width="0" style="31" hidden="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824" width="10.5703125" style="31"/>
    <col min="13825" max="13832" width="0" style="31" hidden="1" customWidth="1"/>
    <col min="13833" max="13835" width="3.7109375" style="31" customWidth="1"/>
    <col min="13836" max="13836" width="12.7109375" style="31" customWidth="1"/>
    <col min="13837" max="13837" width="47.42578125" style="31" customWidth="1"/>
    <col min="13838" max="13841" width="0" style="31" hidden="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4080" width="10.5703125" style="31"/>
    <col min="14081" max="14088" width="0" style="31" hidden="1" customWidth="1"/>
    <col min="14089" max="14091" width="3.7109375" style="31" customWidth="1"/>
    <col min="14092" max="14092" width="12.7109375" style="31" customWidth="1"/>
    <col min="14093" max="14093" width="47.42578125" style="31" customWidth="1"/>
    <col min="14094" max="14097" width="0" style="31" hidden="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336" width="10.5703125" style="31"/>
    <col min="14337" max="14344" width="0" style="31" hidden="1" customWidth="1"/>
    <col min="14345" max="14347" width="3.7109375" style="31" customWidth="1"/>
    <col min="14348" max="14348" width="12.7109375" style="31" customWidth="1"/>
    <col min="14349" max="14349" width="47.42578125" style="31" customWidth="1"/>
    <col min="14350" max="14353" width="0" style="31" hidden="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592" width="10.5703125" style="31"/>
    <col min="14593" max="14600" width="0" style="31" hidden="1" customWidth="1"/>
    <col min="14601" max="14603" width="3.7109375" style="31" customWidth="1"/>
    <col min="14604" max="14604" width="12.7109375" style="31" customWidth="1"/>
    <col min="14605" max="14605" width="47.42578125" style="31" customWidth="1"/>
    <col min="14606" max="14609" width="0" style="31" hidden="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848" width="10.5703125" style="31"/>
    <col min="14849" max="14856" width="0" style="31" hidden="1" customWidth="1"/>
    <col min="14857" max="14859" width="3.7109375" style="31" customWidth="1"/>
    <col min="14860" max="14860" width="12.7109375" style="31" customWidth="1"/>
    <col min="14861" max="14861" width="47.42578125" style="31" customWidth="1"/>
    <col min="14862" max="14865" width="0" style="31" hidden="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5104" width="10.5703125" style="31"/>
    <col min="15105" max="15112" width="0" style="31" hidden="1" customWidth="1"/>
    <col min="15113" max="15115" width="3.7109375" style="31" customWidth="1"/>
    <col min="15116" max="15116" width="12.7109375" style="31" customWidth="1"/>
    <col min="15117" max="15117" width="47.42578125" style="31" customWidth="1"/>
    <col min="15118" max="15121" width="0" style="31" hidden="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360" width="10.5703125" style="31"/>
    <col min="15361" max="15368" width="0" style="31" hidden="1" customWidth="1"/>
    <col min="15369" max="15371" width="3.7109375" style="31" customWidth="1"/>
    <col min="15372" max="15372" width="12.7109375" style="31" customWidth="1"/>
    <col min="15373" max="15373" width="47.42578125" style="31" customWidth="1"/>
    <col min="15374" max="15377" width="0" style="31" hidden="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616" width="10.5703125" style="31"/>
    <col min="15617" max="15624" width="0" style="31" hidden="1" customWidth="1"/>
    <col min="15625" max="15627" width="3.7109375" style="31" customWidth="1"/>
    <col min="15628" max="15628" width="12.7109375" style="31" customWidth="1"/>
    <col min="15629" max="15629" width="47.42578125" style="31" customWidth="1"/>
    <col min="15630" max="15633" width="0" style="31" hidden="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872" width="10.5703125" style="31"/>
    <col min="15873" max="15880" width="0" style="31" hidden="1" customWidth="1"/>
    <col min="15881" max="15883" width="3.7109375" style="31" customWidth="1"/>
    <col min="15884" max="15884" width="12.7109375" style="31" customWidth="1"/>
    <col min="15885" max="15885" width="47.42578125" style="31" customWidth="1"/>
    <col min="15886" max="15889" width="0" style="31" hidden="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6128" width="10.5703125" style="31"/>
    <col min="16129" max="16136" width="0" style="31" hidden="1" customWidth="1"/>
    <col min="16137" max="16139" width="3.7109375" style="31" customWidth="1"/>
    <col min="16140" max="16140" width="12.7109375" style="31" customWidth="1"/>
    <col min="16141" max="16141" width="47.42578125" style="31" customWidth="1"/>
    <col min="16142" max="16145" width="0" style="31" hidden="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384" width="10.5703125" style="31"/>
  </cols>
  <sheetData>
    <row r="1" spans="1:34" hidden="1"/>
    <row r="2" spans="1:34" hidden="1"/>
    <row r="3" spans="1:34" hidden="1"/>
    <row r="4" spans="1:34" ht="3" customHeight="1">
      <c r="J4" s="74"/>
      <c r="K4" s="74"/>
      <c r="L4" s="383"/>
      <c r="M4" s="383"/>
      <c r="N4" s="383"/>
      <c r="U4" s="383"/>
    </row>
    <row r="5" spans="1:34" ht="22.5" customHeight="1">
      <c r="J5" s="74"/>
      <c r="K5" s="74"/>
      <c r="L5" s="698" t="s">
        <v>616</v>
      </c>
      <c r="M5" s="698"/>
      <c r="N5" s="698"/>
      <c r="O5" s="698"/>
      <c r="P5" s="698"/>
      <c r="Q5" s="698"/>
      <c r="R5" s="698"/>
      <c r="S5" s="698"/>
      <c r="T5" s="698"/>
      <c r="U5" s="396"/>
    </row>
    <row r="6" spans="1:34" ht="3" customHeight="1">
      <c r="J6" s="74"/>
      <c r="K6" s="74"/>
      <c r="L6" s="383"/>
      <c r="M6" s="383"/>
      <c r="N6" s="383"/>
      <c r="O6" s="384"/>
      <c r="P6" s="384"/>
      <c r="Q6" s="384"/>
      <c r="R6" s="384"/>
      <c r="S6" s="384"/>
      <c r="T6" s="384"/>
      <c r="U6" s="383"/>
    </row>
    <row r="7" spans="1:34" s="378" customFormat="1" ht="5.25" hidden="1">
      <c r="A7" s="183"/>
      <c r="B7" s="183"/>
      <c r="C7" s="183"/>
      <c r="D7" s="183"/>
      <c r="E7" s="183"/>
      <c r="F7" s="183"/>
      <c r="G7" s="183"/>
      <c r="H7" s="183"/>
      <c r="L7" s="583"/>
      <c r="M7" s="545"/>
      <c r="O7" s="674"/>
      <c r="P7" s="674"/>
      <c r="Q7" s="674"/>
      <c r="R7" s="674"/>
      <c r="S7" s="674"/>
      <c r="T7" s="674"/>
      <c r="U7" s="497"/>
      <c r="V7" s="497"/>
      <c r="X7" s="183"/>
      <c r="Y7" s="183"/>
      <c r="Z7" s="183"/>
      <c r="AA7" s="183"/>
      <c r="AB7" s="183"/>
    </row>
    <row r="8" spans="1:34"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75" t="str">
        <f>IF(datePr_ch="",IF(datePr="","",datePr),datePr_ch)</f>
        <v>21.04.2023</v>
      </c>
      <c r="P8" s="675"/>
      <c r="Q8" s="675"/>
      <c r="R8" s="675"/>
      <c r="S8" s="675"/>
      <c r="T8" s="675"/>
      <c r="U8" s="469"/>
      <c r="X8" s="183"/>
      <c r="Y8" s="183"/>
      <c r="Z8" s="183"/>
      <c r="AA8" s="183"/>
      <c r="AB8" s="183"/>
      <c r="AC8" s="183"/>
      <c r="AD8" s="183"/>
      <c r="AE8" s="183"/>
      <c r="AF8" s="183"/>
      <c r="AG8" s="183"/>
      <c r="AH8" s="183"/>
    </row>
    <row r="9" spans="1:34"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75" t="str">
        <f>IF(numberPr_ch="",IF(numberPr="","",numberPr),numberPr_ch)</f>
        <v>05.2-1511</v>
      </c>
      <c r="P9" s="675"/>
      <c r="Q9" s="675"/>
      <c r="R9" s="675"/>
      <c r="S9" s="675"/>
      <c r="T9" s="675"/>
      <c r="U9" s="469"/>
      <c r="X9" s="183"/>
      <c r="Y9" s="183"/>
      <c r="Z9" s="183"/>
      <c r="AA9" s="183"/>
      <c r="AB9" s="183"/>
      <c r="AC9" s="183"/>
      <c r="AD9" s="183"/>
      <c r="AE9" s="183"/>
      <c r="AF9" s="183"/>
      <c r="AG9" s="183"/>
      <c r="AH9" s="183"/>
    </row>
    <row r="10" spans="1:34" s="378" customFormat="1" ht="5.25" hidden="1">
      <c r="A10" s="183"/>
      <c r="B10" s="183"/>
      <c r="C10" s="183"/>
      <c r="D10" s="183"/>
      <c r="E10" s="183"/>
      <c r="F10" s="183"/>
      <c r="G10" s="183"/>
      <c r="H10" s="183"/>
      <c r="L10" s="583"/>
      <c r="M10" s="545"/>
      <c r="O10" s="674"/>
      <c r="P10" s="674"/>
      <c r="Q10" s="674"/>
      <c r="R10" s="674"/>
      <c r="S10" s="674"/>
      <c r="T10" s="674"/>
      <c r="U10" s="497"/>
      <c r="V10" s="497"/>
      <c r="X10" s="183"/>
      <c r="Y10" s="183"/>
      <c r="Z10" s="183"/>
      <c r="AA10" s="183"/>
      <c r="AB10" s="183"/>
    </row>
    <row r="11" spans="1:34" s="138" customFormat="1" ht="11.25" hidden="1">
      <c r="A11" s="183"/>
      <c r="B11" s="183"/>
      <c r="C11" s="183"/>
      <c r="D11" s="183"/>
      <c r="E11" s="183"/>
      <c r="F11" s="183"/>
      <c r="G11" s="183"/>
      <c r="H11" s="183"/>
      <c r="L11" s="132"/>
      <c r="M11" s="132"/>
      <c r="N11" s="388"/>
      <c r="O11" s="397"/>
      <c r="P11" s="397"/>
      <c r="Q11" s="397"/>
      <c r="R11" s="397"/>
      <c r="S11" s="397"/>
      <c r="T11" s="397"/>
      <c r="U11" s="400" t="s">
        <v>371</v>
      </c>
      <c r="X11" s="183"/>
      <c r="Y11" s="183"/>
      <c r="Z11" s="183"/>
      <c r="AA11" s="183"/>
      <c r="AB11" s="183"/>
      <c r="AC11" s="183"/>
      <c r="AD11" s="183"/>
      <c r="AE11" s="183"/>
      <c r="AF11" s="183"/>
      <c r="AG11" s="183"/>
      <c r="AH11" s="183"/>
    </row>
    <row r="12" spans="1:34" ht="15" customHeight="1">
      <c r="J12" s="74"/>
      <c r="K12" s="74"/>
      <c r="L12" s="383"/>
      <c r="M12" s="383"/>
      <c r="N12" s="383"/>
      <c r="O12" s="717"/>
      <c r="P12" s="717"/>
      <c r="Q12" s="717"/>
      <c r="R12" s="717"/>
      <c r="S12" s="717"/>
      <c r="T12" s="717"/>
      <c r="U12" s="717"/>
    </row>
    <row r="13" spans="1:34">
      <c r="J13" s="74"/>
      <c r="K13" s="74"/>
      <c r="L13" s="620" t="s">
        <v>445</v>
      </c>
      <c r="M13" s="620"/>
      <c r="N13" s="620"/>
      <c r="O13" s="620"/>
      <c r="P13" s="620"/>
      <c r="Q13" s="620"/>
      <c r="R13" s="620"/>
      <c r="S13" s="620"/>
      <c r="T13" s="620"/>
      <c r="U13" s="620"/>
      <c r="V13" s="620"/>
      <c r="W13" s="620" t="s">
        <v>446</v>
      </c>
    </row>
    <row r="14" spans="1:34" ht="14.25" customHeight="1">
      <c r="J14" s="74"/>
      <c r="K14" s="74"/>
      <c r="L14" s="682" t="s">
        <v>91</v>
      </c>
      <c r="M14" s="682" t="s">
        <v>602</v>
      </c>
      <c r="N14" s="415"/>
      <c r="O14" s="683" t="s">
        <v>604</v>
      </c>
      <c r="P14" s="684"/>
      <c r="Q14" s="684"/>
      <c r="R14" s="684"/>
      <c r="S14" s="684"/>
      <c r="T14" s="685"/>
      <c r="U14" s="693" t="s">
        <v>339</v>
      </c>
      <c r="V14" s="679" t="s">
        <v>274</v>
      </c>
      <c r="W14" s="620"/>
    </row>
    <row r="15" spans="1:34" ht="14.25" customHeight="1">
      <c r="J15" s="74"/>
      <c r="K15" s="74"/>
      <c r="L15" s="682"/>
      <c r="M15" s="682"/>
      <c r="N15" s="415"/>
      <c r="O15" s="688" t="s">
        <v>675</v>
      </c>
      <c r="P15" s="686" t="s">
        <v>270</v>
      </c>
      <c r="Q15" s="687"/>
      <c r="R15" s="691" t="s">
        <v>615</v>
      </c>
      <c r="S15" s="691"/>
      <c r="T15" s="692"/>
      <c r="U15" s="694"/>
      <c r="V15" s="680"/>
      <c r="W15" s="620"/>
    </row>
    <row r="16" spans="1:34" ht="33.75">
      <c r="J16" s="74"/>
      <c r="K16" s="74"/>
      <c r="L16" s="682"/>
      <c r="M16" s="682"/>
      <c r="N16" s="414"/>
      <c r="O16" s="689"/>
      <c r="P16" s="88" t="s">
        <v>670</v>
      </c>
      <c r="Q16" s="88" t="s">
        <v>671</v>
      </c>
      <c r="R16" s="89" t="s">
        <v>273</v>
      </c>
      <c r="S16" s="677" t="s">
        <v>272</v>
      </c>
      <c r="T16" s="678"/>
      <c r="U16" s="695"/>
      <c r="V16" s="681"/>
      <c r="W16" s="620"/>
    </row>
    <row r="17" spans="1:35">
      <c r="J17" s="74"/>
      <c r="K17" s="389">
        <v>1</v>
      </c>
      <c r="L17" s="35" t="s">
        <v>92</v>
      </c>
      <c r="M17" s="35" t="s">
        <v>48</v>
      </c>
      <c r="N17" s="395" t="s">
        <v>48</v>
      </c>
      <c r="O17" s="387">
        <f ca="1">OFFSET(O17,0,-1)+1</f>
        <v>3</v>
      </c>
      <c r="P17" s="387">
        <f ca="1">OFFSET(P17,0,-1)+1</f>
        <v>4</v>
      </c>
      <c r="Q17" s="387">
        <f ca="1">OFFSET(Q17,0,-1)+1</f>
        <v>5</v>
      </c>
      <c r="R17" s="387">
        <f ca="1">OFFSET(R17,0,-1)+1</f>
        <v>6</v>
      </c>
      <c r="S17" s="700">
        <f ca="1">OFFSET(S17,0,-1)+1</f>
        <v>7</v>
      </c>
      <c r="T17" s="700"/>
      <c r="U17" s="387">
        <f ca="1">OFFSET(U17,0,-2)+1</f>
        <v>8</v>
      </c>
      <c r="V17" s="394">
        <f ca="1">OFFSET(V17,0,-1)</f>
        <v>8</v>
      </c>
      <c r="W17" s="387">
        <f ca="1">OFFSET(W17,0,-1)+1</f>
        <v>9</v>
      </c>
    </row>
    <row r="18" spans="1:35" ht="22.5">
      <c r="A18" s="701">
        <v>1</v>
      </c>
      <c r="E18" s="184"/>
      <c r="F18" s="284"/>
      <c r="G18" s="284"/>
      <c r="H18" s="284"/>
      <c r="J18" s="506"/>
      <c r="K18" s="509"/>
      <c r="L18" s="402">
        <f>mergeValue(A18)</f>
        <v>1</v>
      </c>
      <c r="M18" s="450" t="s">
        <v>19</v>
      </c>
      <c r="N18" s="437"/>
      <c r="O18" s="713"/>
      <c r="P18" s="713"/>
      <c r="Q18" s="713"/>
      <c r="R18" s="713"/>
      <c r="S18" s="713"/>
      <c r="T18" s="713"/>
      <c r="U18" s="713"/>
      <c r="V18" s="713"/>
      <c r="W18" s="446" t="s">
        <v>718</v>
      </c>
    </row>
    <row r="19" spans="1:35" ht="22.5">
      <c r="A19" s="701"/>
      <c r="B19" s="701">
        <v>1</v>
      </c>
      <c r="E19" s="284"/>
      <c r="F19" s="284"/>
      <c r="G19" s="284"/>
      <c r="H19" s="284"/>
      <c r="I19" s="151"/>
      <c r="J19" s="505"/>
      <c r="K19" s="507"/>
      <c r="L19" s="402" t="str">
        <f>mergeValue(A19) &amp;"."&amp; mergeValue(B19)</f>
        <v>1.1</v>
      </c>
      <c r="M19" s="418" t="s">
        <v>15</v>
      </c>
      <c r="N19" s="437"/>
      <c r="O19" s="713"/>
      <c r="P19" s="713"/>
      <c r="Q19" s="713"/>
      <c r="R19" s="713"/>
      <c r="S19" s="713"/>
      <c r="T19" s="713"/>
      <c r="U19" s="713"/>
      <c r="V19" s="713"/>
      <c r="W19" s="446" t="s">
        <v>459</v>
      </c>
    </row>
    <row r="20" spans="1:35" ht="22.5">
      <c r="A20" s="701"/>
      <c r="B20" s="701"/>
      <c r="C20" s="701">
        <v>1</v>
      </c>
      <c r="E20" s="284"/>
      <c r="F20" s="284"/>
      <c r="G20" s="284"/>
      <c r="H20" s="284"/>
      <c r="I20" s="508"/>
      <c r="J20" s="505"/>
      <c r="K20" s="507"/>
      <c r="L20" s="402" t="str">
        <f>mergeValue(A20) &amp;"."&amp; mergeValue(B20)&amp;"."&amp; mergeValue(C20)</f>
        <v>1.1.1</v>
      </c>
      <c r="M20" s="419" t="s">
        <v>7</v>
      </c>
      <c r="N20" s="437"/>
      <c r="O20" s="713"/>
      <c r="P20" s="713"/>
      <c r="Q20" s="713"/>
      <c r="R20" s="713"/>
      <c r="S20" s="713"/>
      <c r="T20" s="713"/>
      <c r="U20" s="713"/>
      <c r="V20" s="713"/>
      <c r="W20" s="446" t="s">
        <v>600</v>
      </c>
    </row>
    <row r="21" spans="1:35" ht="22.5">
      <c r="A21" s="701"/>
      <c r="B21" s="701"/>
      <c r="C21" s="701"/>
      <c r="D21" s="701">
        <v>1</v>
      </c>
      <c r="E21" s="284"/>
      <c r="F21" s="284"/>
      <c r="G21" s="284"/>
      <c r="H21" s="284"/>
      <c r="I21" s="508"/>
      <c r="J21" s="505"/>
      <c r="K21" s="507"/>
      <c r="L21" s="402" t="str">
        <f>mergeValue(A21) &amp;"."&amp; mergeValue(B21)&amp;"."&amp; mergeValue(C21)&amp;"."&amp; mergeValue(D21)</f>
        <v>1.1.1.1</v>
      </c>
      <c r="M21" s="420" t="s">
        <v>21</v>
      </c>
      <c r="N21" s="437"/>
      <c r="O21" s="713"/>
      <c r="P21" s="713"/>
      <c r="Q21" s="713"/>
      <c r="R21" s="713"/>
      <c r="S21" s="713"/>
      <c r="T21" s="713"/>
      <c r="U21" s="713"/>
      <c r="V21" s="713"/>
      <c r="W21" s="446" t="s">
        <v>601</v>
      </c>
    </row>
    <row r="22" spans="1:35" ht="11.25" hidden="1" customHeight="1">
      <c r="A22" s="701"/>
      <c r="B22" s="701"/>
      <c r="C22" s="701"/>
      <c r="D22" s="701"/>
      <c r="E22" s="701">
        <v>1</v>
      </c>
      <c r="F22" s="284"/>
      <c r="G22" s="284"/>
      <c r="H22" s="173">
        <v>1</v>
      </c>
      <c r="I22" s="701">
        <v>1</v>
      </c>
      <c r="J22" s="284"/>
      <c r="K22" s="511"/>
      <c r="L22" s="402"/>
      <c r="M22" s="422"/>
      <c r="N22" s="169"/>
      <c r="O22" s="401"/>
      <c r="P22" s="401"/>
      <c r="Q22" s="401"/>
      <c r="R22" s="401"/>
      <c r="S22" s="401"/>
      <c r="T22" s="401"/>
      <c r="U22" s="401"/>
      <c r="V22" s="402"/>
      <c r="W22" s="169"/>
    </row>
    <row r="23" spans="1:35" ht="33.75">
      <c r="A23" s="701"/>
      <c r="B23" s="701"/>
      <c r="C23" s="701"/>
      <c r="D23" s="701"/>
      <c r="E23" s="701"/>
      <c r="F23" s="701">
        <v>1</v>
      </c>
      <c r="G23" s="173"/>
      <c r="H23" s="173"/>
      <c r="I23" s="701"/>
      <c r="J23" s="701">
        <v>1</v>
      </c>
      <c r="K23" s="512"/>
      <c r="L23" s="402" t="str">
        <f>mergeValue(A23) &amp;"."&amp; mergeValue(B23)&amp;"."&amp; mergeValue(C23)&amp;"."&amp; mergeValue(D23)&amp;"."&amp;  mergeValue(F23)</f>
        <v>1.1.1.1.1</v>
      </c>
      <c r="M23" s="423" t="s">
        <v>9</v>
      </c>
      <c r="N23" s="169"/>
      <c r="O23" s="703"/>
      <c r="P23" s="703"/>
      <c r="Q23" s="703"/>
      <c r="R23" s="703"/>
      <c r="S23" s="703"/>
      <c r="T23" s="703"/>
      <c r="U23" s="703"/>
      <c r="V23" s="703"/>
      <c r="W23" s="446" t="s">
        <v>720</v>
      </c>
      <c r="Y23" s="182" t="str">
        <f>strCheckUnique(Z23:Z26)</f>
        <v/>
      </c>
      <c r="AA23" s="182"/>
    </row>
    <row r="24" spans="1:35" ht="99" customHeight="1">
      <c r="A24" s="701"/>
      <c r="B24" s="701"/>
      <c r="C24" s="701"/>
      <c r="D24" s="701"/>
      <c r="E24" s="701"/>
      <c r="F24" s="701"/>
      <c r="G24" s="173">
        <v>1</v>
      </c>
      <c r="H24" s="173"/>
      <c r="I24" s="701"/>
      <c r="J24" s="701"/>
      <c r="K24" s="512">
        <v>1</v>
      </c>
      <c r="L24" s="402" t="str">
        <f>mergeValue(A24) &amp;"."&amp; mergeValue(B24)&amp;"."&amp; mergeValue(C24)&amp;"."&amp; mergeValue(D24)&amp;"."&amp; mergeValue(F24)&amp;"."&amp; mergeValue(G24)</f>
        <v>1.1.1.1.1.1</v>
      </c>
      <c r="M24" s="528"/>
      <c r="N24" s="439"/>
      <c r="O24" s="428"/>
      <c r="P24" s="428"/>
      <c r="Q24" s="539"/>
      <c r="R24" s="707"/>
      <c r="S24" s="697" t="s">
        <v>83</v>
      </c>
      <c r="T24" s="707"/>
      <c r="U24" s="697" t="s">
        <v>84</v>
      </c>
      <c r="V24" s="436"/>
      <c r="W24" s="671" t="s">
        <v>733</v>
      </c>
      <c r="X24" s="173" t="str">
        <f>strCheckDate(O25:V25)</f>
        <v/>
      </c>
      <c r="Y24" s="182"/>
      <c r="Z24" s="182" t="str">
        <f>IF(M24="","",M24 )</f>
        <v/>
      </c>
      <c r="AA24" s="182"/>
      <c r="AB24" s="182"/>
      <c r="AC24" s="182"/>
    </row>
    <row r="25" spans="1:35" ht="11.25" hidden="1">
      <c r="A25" s="701"/>
      <c r="B25" s="701"/>
      <c r="C25" s="701"/>
      <c r="D25" s="701"/>
      <c r="E25" s="701"/>
      <c r="F25" s="701"/>
      <c r="G25" s="173"/>
      <c r="H25" s="173"/>
      <c r="I25" s="701"/>
      <c r="J25" s="701"/>
      <c r="K25" s="512"/>
      <c r="L25" s="244"/>
      <c r="M25" s="451"/>
      <c r="N25" s="439"/>
      <c r="O25" s="428"/>
      <c r="P25" s="428"/>
      <c r="Q25" s="438" t="str">
        <f>R24 &amp; "-" &amp; T24</f>
        <v>-</v>
      </c>
      <c r="R25" s="696"/>
      <c r="S25" s="697"/>
      <c r="T25" s="696"/>
      <c r="U25" s="697"/>
      <c r="V25" s="436"/>
      <c r="W25" s="672"/>
    </row>
    <row r="26" spans="1:35" customFormat="1" ht="15" customHeight="1">
      <c r="A26" s="701"/>
      <c r="B26" s="701"/>
      <c r="C26" s="701"/>
      <c r="D26" s="701"/>
      <c r="E26" s="701"/>
      <c r="F26" s="701"/>
      <c r="G26" s="284"/>
      <c r="H26" s="173"/>
      <c r="I26" s="701"/>
      <c r="J26" s="701"/>
      <c r="K26" s="511"/>
      <c r="L26" s="416"/>
      <c r="M26" s="424" t="s">
        <v>24</v>
      </c>
      <c r="N26" s="421"/>
      <c r="O26" s="417"/>
      <c r="P26" s="417"/>
      <c r="Q26" s="417"/>
      <c r="R26" s="432"/>
      <c r="S26" s="141"/>
      <c r="T26" s="429"/>
      <c r="U26" s="421"/>
      <c r="V26" s="426"/>
      <c r="W26" s="673"/>
      <c r="X26" s="175"/>
      <c r="Y26" s="175"/>
      <c r="Z26" s="175"/>
      <c r="AA26" s="175"/>
      <c r="AB26" s="175"/>
      <c r="AC26" s="175"/>
      <c r="AD26" s="175"/>
      <c r="AE26" s="175"/>
      <c r="AF26" s="175"/>
      <c r="AG26" s="175"/>
      <c r="AH26" s="175"/>
    </row>
    <row r="27" spans="1:35" customFormat="1" ht="15" customHeight="1">
      <c r="A27" s="701"/>
      <c r="B27" s="701"/>
      <c r="C27" s="701"/>
      <c r="D27" s="701"/>
      <c r="E27" s="701"/>
      <c r="F27" s="284"/>
      <c r="G27" s="284"/>
      <c r="H27" s="173"/>
      <c r="I27" s="701"/>
      <c r="J27" s="284"/>
      <c r="K27" s="511"/>
      <c r="L27" s="416"/>
      <c r="M27" s="421" t="s">
        <v>10</v>
      </c>
      <c r="N27" s="130"/>
      <c r="O27" s="417"/>
      <c r="P27" s="417"/>
      <c r="Q27" s="417"/>
      <c r="R27" s="432"/>
      <c r="S27" s="141"/>
      <c r="T27" s="429"/>
      <c r="U27" s="130"/>
      <c r="V27" s="141"/>
      <c r="W27" s="426"/>
      <c r="X27" s="175"/>
      <c r="Y27" s="175"/>
      <c r="Z27" s="175"/>
      <c r="AA27" s="175"/>
      <c r="AB27" s="175"/>
      <c r="AC27" s="175"/>
      <c r="AD27" s="175"/>
      <c r="AE27" s="175"/>
      <c r="AF27" s="175"/>
      <c r="AG27" s="175"/>
      <c r="AH27" s="175"/>
    </row>
    <row r="28" spans="1:35" customFormat="1" ht="15" hidden="1" customHeight="1">
      <c r="A28" s="701"/>
      <c r="B28" s="701"/>
      <c r="C28" s="701"/>
      <c r="D28" s="701"/>
      <c r="E28" s="510"/>
      <c r="F28" s="284"/>
      <c r="G28" s="284"/>
      <c r="H28" s="284"/>
      <c r="I28" s="506"/>
      <c r="J28" s="73"/>
      <c r="K28" s="509"/>
      <c r="L28" s="416"/>
      <c r="M28" s="421"/>
      <c r="N28" s="421"/>
      <c r="O28" s="421"/>
      <c r="P28" s="421"/>
      <c r="Q28" s="421"/>
      <c r="R28" s="421"/>
      <c r="S28" s="421"/>
      <c r="T28" s="421"/>
      <c r="U28" s="421"/>
      <c r="V28" s="141"/>
      <c r="W28" s="426"/>
      <c r="X28" s="175"/>
      <c r="Y28" s="175"/>
      <c r="Z28" s="175"/>
      <c r="AA28" s="175"/>
      <c r="AB28" s="175"/>
      <c r="AC28" s="175"/>
      <c r="AD28" s="175"/>
      <c r="AE28" s="175"/>
      <c r="AF28" s="175"/>
      <c r="AG28" s="175"/>
      <c r="AH28" s="175"/>
      <c r="AI28" s="175"/>
    </row>
    <row r="29" spans="1:35" customFormat="1" ht="15" customHeight="1">
      <c r="A29" s="701"/>
      <c r="B29" s="701"/>
      <c r="C29" s="701"/>
      <c r="D29" s="510"/>
      <c r="E29" s="510"/>
      <c r="F29" s="284"/>
      <c r="G29" s="284"/>
      <c r="H29" s="284"/>
      <c r="I29" s="506"/>
      <c r="J29" s="73"/>
      <c r="K29" s="509"/>
      <c r="L29" s="416"/>
      <c r="M29" s="130" t="s">
        <v>16</v>
      </c>
      <c r="N29" s="129"/>
      <c r="O29" s="417"/>
      <c r="P29" s="417"/>
      <c r="Q29" s="417"/>
      <c r="R29" s="432"/>
      <c r="S29" s="141"/>
      <c r="T29" s="429"/>
      <c r="U29" s="129"/>
      <c r="V29" s="141"/>
      <c r="W29" s="426"/>
      <c r="X29" s="175"/>
      <c r="Y29" s="175"/>
      <c r="Z29" s="175"/>
      <c r="AA29" s="175"/>
      <c r="AB29" s="175"/>
      <c r="AC29" s="175"/>
      <c r="AD29" s="175"/>
      <c r="AE29" s="175"/>
      <c r="AF29" s="175"/>
      <c r="AG29" s="175"/>
      <c r="AH29" s="175"/>
    </row>
    <row r="30" spans="1:35" customFormat="1" ht="15" customHeight="1">
      <c r="A30" s="701"/>
      <c r="B30" s="701"/>
      <c r="C30" s="510"/>
      <c r="D30" s="510"/>
      <c r="E30" s="510"/>
      <c r="F30" s="510"/>
      <c r="G30" s="515"/>
      <c r="H30" s="506"/>
      <c r="I30" s="513"/>
      <c r="J30" s="73"/>
      <c r="K30" s="514"/>
      <c r="L30" s="416"/>
      <c r="M30" s="129" t="s">
        <v>17</v>
      </c>
      <c r="N30" s="129"/>
      <c r="O30" s="417"/>
      <c r="P30" s="417"/>
      <c r="Q30" s="417"/>
      <c r="R30" s="432"/>
      <c r="S30" s="141"/>
      <c r="T30" s="429"/>
      <c r="U30" s="129"/>
      <c r="V30" s="141"/>
      <c r="W30" s="426"/>
      <c r="X30" s="175"/>
      <c r="Y30" s="175"/>
      <c r="Z30" s="175"/>
      <c r="AA30" s="175"/>
      <c r="AB30" s="175"/>
      <c r="AC30" s="175"/>
      <c r="AD30" s="175"/>
      <c r="AE30" s="175"/>
      <c r="AF30" s="175"/>
      <c r="AG30" s="175"/>
      <c r="AH30" s="175"/>
    </row>
    <row r="31" spans="1:35" customFormat="1" ht="15" customHeight="1">
      <c r="A31" s="701"/>
      <c r="B31" s="510"/>
      <c r="C31" s="510"/>
      <c r="D31" s="510"/>
      <c r="E31" s="510"/>
      <c r="F31" s="510"/>
      <c r="G31" s="515"/>
      <c r="H31" s="506"/>
      <c r="I31" s="506"/>
      <c r="J31" s="73"/>
      <c r="K31" s="509"/>
      <c r="L31" s="416"/>
      <c r="M31" s="135" t="s">
        <v>18</v>
      </c>
      <c r="N31" s="129"/>
      <c r="O31" s="417"/>
      <c r="P31" s="417"/>
      <c r="Q31" s="417"/>
      <c r="R31" s="432"/>
      <c r="S31" s="141"/>
      <c r="T31" s="429"/>
      <c r="U31" s="129"/>
      <c r="V31" s="141"/>
      <c r="W31" s="426"/>
      <c r="X31" s="175"/>
      <c r="Y31" s="175"/>
      <c r="Z31" s="175"/>
      <c r="AA31" s="175"/>
      <c r="AB31" s="175"/>
      <c r="AC31" s="175"/>
      <c r="AD31" s="175"/>
      <c r="AE31" s="175"/>
      <c r="AF31" s="175"/>
      <c r="AG31" s="175"/>
      <c r="AH31" s="175"/>
    </row>
    <row r="32" spans="1:35" customFormat="1" ht="15" customHeight="1">
      <c r="L32" s="416"/>
      <c r="M32" s="144" t="s">
        <v>308</v>
      </c>
      <c r="N32" s="129"/>
      <c r="O32" s="417"/>
      <c r="P32" s="417"/>
      <c r="Q32" s="417"/>
      <c r="R32" s="432"/>
      <c r="S32" s="141"/>
      <c r="T32" s="429"/>
      <c r="U32" s="129"/>
      <c r="V32" s="141"/>
      <c r="W32" s="426"/>
      <c r="X32" s="175"/>
      <c r="Y32" s="175"/>
      <c r="Z32" s="175"/>
      <c r="AA32" s="175"/>
      <c r="AB32" s="175"/>
      <c r="AC32" s="175"/>
      <c r="AD32" s="175"/>
      <c r="AE32" s="175"/>
      <c r="AF32" s="175"/>
      <c r="AG32" s="175"/>
      <c r="AH32" s="175"/>
    </row>
    <row r="33" spans="12:23" ht="3" customHeight="1">
      <c r="L33" s="385"/>
      <c r="M33" s="385"/>
      <c r="N33" s="385"/>
      <c r="O33" s="385"/>
      <c r="P33" s="385"/>
      <c r="Q33" s="385"/>
      <c r="R33" s="385"/>
      <c r="S33" s="385"/>
      <c r="T33" s="385"/>
      <c r="U33" s="385"/>
    </row>
    <row r="34" spans="12:23" ht="141.75" customHeight="1">
      <c r="L34" s="1">
        <v>1</v>
      </c>
      <c r="M34" s="665" t="s">
        <v>734</v>
      </c>
      <c r="N34" s="665"/>
      <c r="O34" s="665"/>
      <c r="P34" s="665"/>
      <c r="Q34" s="665"/>
      <c r="R34" s="665"/>
      <c r="S34" s="665"/>
      <c r="T34" s="665"/>
      <c r="U34" s="665"/>
      <c r="V34" s="665"/>
      <c r="W34" s="665"/>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67</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69"/>
      <c r="B13" s="669"/>
      <c r="C13" s="669"/>
      <c r="D13" s="277">
        <v>1</v>
      </c>
      <c r="F13" s="165" t="str">
        <f>"4."&amp;mergeValue(A13) &amp;"."&amp;mergeValue(B13)&amp;"."&amp;mergeValue(C13)&amp;"."&amp;mergeValue(D13)</f>
        <v>4.1.1.1.1</v>
      </c>
      <c r="G13" s="340" t="s">
        <v>477</v>
      </c>
      <c r="H13" s="259"/>
      <c r="I13" s="670" t="s">
        <v>569</v>
      </c>
      <c r="J13" s="272"/>
      <c r="K13" s="183"/>
      <c r="L13" s="183"/>
      <c r="M13" s="183"/>
      <c r="N13" s="183"/>
      <c r="O13" s="183"/>
      <c r="P13" s="183"/>
      <c r="Q13" s="183"/>
      <c r="R13" s="183"/>
      <c r="S13" s="183"/>
      <c r="T13" s="183"/>
    </row>
    <row r="14" spans="1:20" s="138" customFormat="1" ht="18.75">
      <c r="A14" s="669"/>
      <c r="B14" s="669"/>
      <c r="C14" s="669"/>
      <c r="D14" s="277"/>
      <c r="F14" s="273"/>
      <c r="G14" s="130" t="s">
        <v>4</v>
      </c>
      <c r="H14" s="278"/>
      <c r="I14" s="670"/>
      <c r="J14" s="272"/>
      <c r="K14" s="183"/>
      <c r="L14" s="183"/>
      <c r="M14" s="183"/>
      <c r="N14" s="183"/>
      <c r="O14" s="183"/>
      <c r="P14" s="183"/>
      <c r="Q14" s="183"/>
      <c r="R14" s="183"/>
      <c r="S14" s="183"/>
      <c r="T14" s="183"/>
    </row>
    <row r="15" spans="1:20" s="138" customFormat="1" ht="18.75">
      <c r="A15" s="669"/>
      <c r="B15" s="669"/>
      <c r="C15" s="277"/>
      <c r="D15" s="277"/>
      <c r="F15" s="341"/>
      <c r="G15" s="168" t="s">
        <v>401</v>
      </c>
      <c r="H15" s="342"/>
      <c r="I15" s="343"/>
      <c r="J15" s="272"/>
      <c r="K15" s="183"/>
      <c r="L15" s="183"/>
      <c r="M15" s="183"/>
      <c r="N15" s="183"/>
      <c r="O15" s="183"/>
      <c r="P15" s="183"/>
      <c r="Q15" s="183"/>
      <c r="R15" s="183"/>
      <c r="S15" s="183"/>
      <c r="T15" s="183"/>
    </row>
    <row r="16" spans="1:20" s="138" customFormat="1" ht="18.75">
      <c r="A16" s="669"/>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5" t="s">
        <v>571</v>
      </c>
      <c r="H19" s="665"/>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173" hidden="1" customWidth="1"/>
    <col min="7" max="8" width="11.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21" width="23.7109375" style="31" hidden="1" customWidth="1"/>
    <col min="22" max="22" width="1.7109375" style="31" hidden="1" customWidth="1"/>
    <col min="23" max="23" width="11.7109375" style="31" customWidth="1"/>
    <col min="24" max="24" width="3.7109375" style="31" customWidth="1"/>
    <col min="25" max="25" width="11.7109375" style="31" customWidth="1"/>
    <col min="26" max="26" width="8.5703125" style="31" hidden="1" customWidth="1"/>
    <col min="27" max="27" width="4.7109375" style="31" customWidth="1"/>
    <col min="28" max="28" width="115.7109375" style="31" customWidth="1"/>
    <col min="29" max="33" width="10.5703125" style="173"/>
    <col min="34" max="249" width="10.5703125" style="31"/>
    <col min="250" max="257" width="0" style="31" hidden="1" customWidth="1"/>
    <col min="258" max="260" width="3.7109375" style="31" customWidth="1"/>
    <col min="261" max="261" width="12.7109375" style="31" customWidth="1"/>
    <col min="262" max="262" width="47.42578125" style="31" customWidth="1"/>
    <col min="263" max="271" width="0" style="31" hidden="1" customWidth="1"/>
    <col min="272" max="272" width="11.7109375" style="31" customWidth="1"/>
    <col min="273" max="273" width="6.42578125" style="31" bestFit="1" customWidth="1"/>
    <col min="274" max="274" width="11.7109375" style="31" customWidth="1"/>
    <col min="275" max="275" width="0" style="31" hidden="1" customWidth="1"/>
    <col min="276" max="276" width="3.7109375" style="31" customWidth="1"/>
    <col min="277" max="277" width="11.140625" style="31" bestFit="1" customWidth="1"/>
    <col min="278" max="505" width="10.5703125" style="31"/>
    <col min="506" max="513" width="0" style="31" hidden="1" customWidth="1"/>
    <col min="514" max="516" width="3.7109375" style="31" customWidth="1"/>
    <col min="517" max="517" width="12.7109375" style="31" customWidth="1"/>
    <col min="518" max="518" width="47.42578125" style="31" customWidth="1"/>
    <col min="519" max="527" width="0" style="31" hidden="1" customWidth="1"/>
    <col min="528" max="528" width="11.7109375" style="31" customWidth="1"/>
    <col min="529" max="529" width="6.42578125" style="31" bestFit="1" customWidth="1"/>
    <col min="530" max="530" width="11.7109375" style="31" customWidth="1"/>
    <col min="531" max="531" width="0" style="31" hidden="1" customWidth="1"/>
    <col min="532" max="532" width="3.7109375" style="31" customWidth="1"/>
    <col min="533" max="533" width="11.140625" style="31" bestFit="1" customWidth="1"/>
    <col min="534" max="761" width="10.5703125" style="31"/>
    <col min="762" max="769" width="0" style="31" hidden="1" customWidth="1"/>
    <col min="770" max="772" width="3.7109375" style="31" customWidth="1"/>
    <col min="773" max="773" width="12.7109375" style="31" customWidth="1"/>
    <col min="774" max="774" width="47.42578125" style="31" customWidth="1"/>
    <col min="775" max="783" width="0" style="31" hidden="1" customWidth="1"/>
    <col min="784" max="784" width="11.7109375" style="31" customWidth="1"/>
    <col min="785" max="785" width="6.42578125" style="31" bestFit="1" customWidth="1"/>
    <col min="786" max="786" width="11.7109375" style="31" customWidth="1"/>
    <col min="787" max="787" width="0" style="31" hidden="1" customWidth="1"/>
    <col min="788" max="788" width="3.7109375" style="31" customWidth="1"/>
    <col min="789" max="789" width="11.140625" style="31" bestFit="1" customWidth="1"/>
    <col min="790" max="1017" width="10.5703125" style="31"/>
    <col min="1018" max="1025" width="0" style="31" hidden="1" customWidth="1"/>
    <col min="1026" max="1028" width="3.7109375" style="31" customWidth="1"/>
    <col min="1029" max="1029" width="12.7109375" style="31" customWidth="1"/>
    <col min="1030" max="1030" width="47.42578125" style="31" customWidth="1"/>
    <col min="1031" max="1039" width="0" style="31" hidden="1" customWidth="1"/>
    <col min="1040" max="1040" width="11.7109375" style="31" customWidth="1"/>
    <col min="1041" max="1041" width="6.42578125" style="31" bestFit="1" customWidth="1"/>
    <col min="1042" max="1042" width="11.7109375" style="31" customWidth="1"/>
    <col min="1043" max="1043" width="0" style="31" hidden="1" customWidth="1"/>
    <col min="1044" max="1044" width="3.7109375" style="31" customWidth="1"/>
    <col min="1045" max="1045" width="11.140625" style="31" bestFit="1" customWidth="1"/>
    <col min="1046" max="1273" width="10.5703125" style="31"/>
    <col min="1274" max="1281" width="0" style="31" hidden="1" customWidth="1"/>
    <col min="1282" max="1284" width="3.7109375" style="31" customWidth="1"/>
    <col min="1285" max="1285" width="12.7109375" style="31" customWidth="1"/>
    <col min="1286" max="1286" width="47.42578125" style="31" customWidth="1"/>
    <col min="1287" max="1295" width="0" style="31" hidden="1" customWidth="1"/>
    <col min="1296" max="1296" width="11.7109375" style="31" customWidth="1"/>
    <col min="1297" max="1297" width="6.42578125" style="31" bestFit="1" customWidth="1"/>
    <col min="1298" max="1298" width="11.7109375" style="31" customWidth="1"/>
    <col min="1299" max="1299" width="0" style="31" hidden="1" customWidth="1"/>
    <col min="1300" max="1300" width="3.7109375" style="31" customWidth="1"/>
    <col min="1301" max="1301" width="11.140625" style="31" bestFit="1" customWidth="1"/>
    <col min="1302" max="1529" width="10.5703125" style="31"/>
    <col min="1530" max="1537" width="0" style="31" hidden="1" customWidth="1"/>
    <col min="1538" max="1540" width="3.7109375" style="31" customWidth="1"/>
    <col min="1541" max="1541" width="12.7109375" style="31" customWidth="1"/>
    <col min="1542" max="1542" width="47.42578125" style="31" customWidth="1"/>
    <col min="1543" max="1551" width="0" style="31" hidden="1" customWidth="1"/>
    <col min="1552" max="1552" width="11.7109375" style="31" customWidth="1"/>
    <col min="1553" max="1553" width="6.42578125" style="31" bestFit="1" customWidth="1"/>
    <col min="1554" max="1554" width="11.7109375" style="31" customWidth="1"/>
    <col min="1555" max="1555" width="0" style="31" hidden="1" customWidth="1"/>
    <col min="1556" max="1556" width="3.7109375" style="31" customWidth="1"/>
    <col min="1557" max="1557" width="11.140625" style="31" bestFit="1" customWidth="1"/>
    <col min="1558" max="1785" width="10.5703125" style="31"/>
    <col min="1786" max="1793" width="0" style="31" hidden="1" customWidth="1"/>
    <col min="1794" max="1796" width="3.7109375" style="31" customWidth="1"/>
    <col min="1797" max="1797" width="12.7109375" style="31" customWidth="1"/>
    <col min="1798" max="1798" width="47.42578125" style="31" customWidth="1"/>
    <col min="1799" max="1807" width="0" style="31" hidden="1" customWidth="1"/>
    <col min="1808" max="1808" width="11.7109375" style="31" customWidth="1"/>
    <col min="1809" max="1809" width="6.42578125" style="31" bestFit="1" customWidth="1"/>
    <col min="1810" max="1810" width="11.7109375" style="31" customWidth="1"/>
    <col min="1811" max="1811" width="0" style="31" hidden="1" customWidth="1"/>
    <col min="1812" max="1812" width="3.7109375" style="31" customWidth="1"/>
    <col min="1813" max="1813" width="11.140625" style="31" bestFit="1" customWidth="1"/>
    <col min="1814" max="2041" width="10.5703125" style="31"/>
    <col min="2042" max="2049" width="0" style="31" hidden="1" customWidth="1"/>
    <col min="2050" max="2052" width="3.7109375" style="31" customWidth="1"/>
    <col min="2053" max="2053" width="12.7109375" style="31" customWidth="1"/>
    <col min="2054" max="2054" width="47.42578125" style="31" customWidth="1"/>
    <col min="2055" max="2063" width="0" style="31" hidden="1" customWidth="1"/>
    <col min="2064" max="2064" width="11.7109375" style="31" customWidth="1"/>
    <col min="2065" max="2065" width="6.42578125" style="31" bestFit="1" customWidth="1"/>
    <col min="2066" max="2066" width="11.7109375" style="31" customWidth="1"/>
    <col min="2067" max="2067" width="0" style="31" hidden="1" customWidth="1"/>
    <col min="2068" max="2068" width="3.7109375" style="31" customWidth="1"/>
    <col min="2069" max="2069" width="11.140625" style="31" bestFit="1" customWidth="1"/>
    <col min="2070" max="2297" width="10.5703125" style="31"/>
    <col min="2298" max="2305" width="0" style="31" hidden="1" customWidth="1"/>
    <col min="2306" max="2308" width="3.7109375" style="31" customWidth="1"/>
    <col min="2309" max="2309" width="12.7109375" style="31" customWidth="1"/>
    <col min="2310" max="2310" width="47.42578125" style="31" customWidth="1"/>
    <col min="2311" max="2319" width="0" style="31" hidden="1" customWidth="1"/>
    <col min="2320" max="2320" width="11.7109375" style="31" customWidth="1"/>
    <col min="2321" max="2321" width="6.42578125" style="31" bestFit="1" customWidth="1"/>
    <col min="2322" max="2322" width="11.7109375" style="31" customWidth="1"/>
    <col min="2323" max="2323" width="0" style="31" hidden="1" customWidth="1"/>
    <col min="2324" max="2324" width="3.7109375" style="31" customWidth="1"/>
    <col min="2325" max="2325" width="11.140625" style="31" bestFit="1" customWidth="1"/>
    <col min="2326" max="2553" width="10.5703125" style="31"/>
    <col min="2554" max="2561" width="0" style="31" hidden="1" customWidth="1"/>
    <col min="2562" max="2564" width="3.7109375" style="31" customWidth="1"/>
    <col min="2565" max="2565" width="12.7109375" style="31" customWidth="1"/>
    <col min="2566" max="2566" width="47.42578125" style="31" customWidth="1"/>
    <col min="2567" max="2575" width="0" style="31" hidden="1" customWidth="1"/>
    <col min="2576" max="2576" width="11.7109375" style="31" customWidth="1"/>
    <col min="2577" max="2577" width="6.42578125" style="31" bestFit="1" customWidth="1"/>
    <col min="2578" max="2578" width="11.7109375" style="31" customWidth="1"/>
    <col min="2579" max="2579" width="0" style="31" hidden="1" customWidth="1"/>
    <col min="2580" max="2580" width="3.7109375" style="31" customWidth="1"/>
    <col min="2581" max="2581" width="11.140625" style="31" bestFit="1" customWidth="1"/>
    <col min="2582" max="2809" width="10.5703125" style="31"/>
    <col min="2810" max="2817" width="0" style="31" hidden="1" customWidth="1"/>
    <col min="2818" max="2820" width="3.7109375" style="31" customWidth="1"/>
    <col min="2821" max="2821" width="12.7109375" style="31" customWidth="1"/>
    <col min="2822" max="2822" width="47.42578125" style="31" customWidth="1"/>
    <col min="2823" max="2831" width="0" style="31" hidden="1" customWidth="1"/>
    <col min="2832" max="2832" width="11.7109375" style="31" customWidth="1"/>
    <col min="2833" max="2833" width="6.42578125" style="31" bestFit="1" customWidth="1"/>
    <col min="2834" max="2834" width="11.7109375" style="31" customWidth="1"/>
    <col min="2835" max="2835" width="0" style="31" hidden="1" customWidth="1"/>
    <col min="2836" max="2836" width="3.7109375" style="31" customWidth="1"/>
    <col min="2837" max="2837" width="11.140625" style="31" bestFit="1" customWidth="1"/>
    <col min="2838" max="3065" width="10.5703125" style="31"/>
    <col min="3066" max="3073" width="0" style="31" hidden="1" customWidth="1"/>
    <col min="3074" max="3076" width="3.7109375" style="31" customWidth="1"/>
    <col min="3077" max="3077" width="12.7109375" style="31" customWidth="1"/>
    <col min="3078" max="3078" width="47.42578125" style="31" customWidth="1"/>
    <col min="3079" max="3087" width="0" style="31" hidden="1" customWidth="1"/>
    <col min="3088" max="3088" width="11.7109375" style="31" customWidth="1"/>
    <col min="3089" max="3089" width="6.42578125" style="31" bestFit="1" customWidth="1"/>
    <col min="3090" max="3090" width="11.7109375" style="31" customWidth="1"/>
    <col min="3091" max="3091" width="0" style="31" hidden="1" customWidth="1"/>
    <col min="3092" max="3092" width="3.7109375" style="31" customWidth="1"/>
    <col min="3093" max="3093" width="11.140625" style="31" bestFit="1" customWidth="1"/>
    <col min="3094" max="3321" width="10.5703125" style="31"/>
    <col min="3322" max="3329" width="0" style="31" hidden="1" customWidth="1"/>
    <col min="3330" max="3332" width="3.7109375" style="31" customWidth="1"/>
    <col min="3333" max="3333" width="12.7109375" style="31" customWidth="1"/>
    <col min="3334" max="3334" width="47.42578125" style="31" customWidth="1"/>
    <col min="3335" max="3343" width="0" style="31" hidden="1" customWidth="1"/>
    <col min="3344" max="3344" width="11.7109375" style="31" customWidth="1"/>
    <col min="3345" max="3345" width="6.42578125" style="31" bestFit="1" customWidth="1"/>
    <col min="3346" max="3346" width="11.7109375" style="31" customWidth="1"/>
    <col min="3347" max="3347" width="0" style="31" hidden="1" customWidth="1"/>
    <col min="3348" max="3348" width="3.7109375" style="31" customWidth="1"/>
    <col min="3349" max="3349" width="11.140625" style="31" bestFit="1" customWidth="1"/>
    <col min="3350" max="3577" width="10.5703125" style="31"/>
    <col min="3578" max="3585" width="0" style="31" hidden="1" customWidth="1"/>
    <col min="3586" max="3588" width="3.7109375" style="31" customWidth="1"/>
    <col min="3589" max="3589" width="12.7109375" style="31" customWidth="1"/>
    <col min="3590" max="3590" width="47.42578125" style="31" customWidth="1"/>
    <col min="3591" max="3599" width="0" style="31" hidden="1" customWidth="1"/>
    <col min="3600" max="3600" width="11.7109375" style="31" customWidth="1"/>
    <col min="3601" max="3601" width="6.42578125" style="31" bestFit="1" customWidth="1"/>
    <col min="3602" max="3602" width="11.7109375" style="31" customWidth="1"/>
    <col min="3603" max="3603" width="0" style="31" hidden="1" customWidth="1"/>
    <col min="3604" max="3604" width="3.7109375" style="31" customWidth="1"/>
    <col min="3605" max="3605" width="11.140625" style="31" bestFit="1" customWidth="1"/>
    <col min="3606" max="3833" width="10.5703125" style="31"/>
    <col min="3834" max="3841" width="0" style="31" hidden="1" customWidth="1"/>
    <col min="3842" max="3844" width="3.7109375" style="31" customWidth="1"/>
    <col min="3845" max="3845" width="12.7109375" style="31" customWidth="1"/>
    <col min="3846" max="3846" width="47.42578125" style="31" customWidth="1"/>
    <col min="3847" max="3855" width="0" style="31" hidden="1" customWidth="1"/>
    <col min="3856" max="3856" width="11.7109375" style="31" customWidth="1"/>
    <col min="3857" max="3857" width="6.42578125" style="31" bestFit="1" customWidth="1"/>
    <col min="3858" max="3858" width="11.7109375" style="31" customWidth="1"/>
    <col min="3859" max="3859" width="0" style="31" hidden="1" customWidth="1"/>
    <col min="3860" max="3860" width="3.7109375" style="31" customWidth="1"/>
    <col min="3861" max="3861" width="11.140625" style="31" bestFit="1" customWidth="1"/>
    <col min="3862" max="4089" width="10.5703125" style="31"/>
    <col min="4090" max="4097" width="0" style="31" hidden="1" customWidth="1"/>
    <col min="4098" max="4100" width="3.7109375" style="31" customWidth="1"/>
    <col min="4101" max="4101" width="12.7109375" style="31" customWidth="1"/>
    <col min="4102" max="4102" width="47.42578125" style="31" customWidth="1"/>
    <col min="4103" max="4111" width="0" style="31" hidden="1" customWidth="1"/>
    <col min="4112" max="4112" width="11.7109375" style="31" customWidth="1"/>
    <col min="4113" max="4113" width="6.42578125" style="31" bestFit="1" customWidth="1"/>
    <col min="4114" max="4114" width="11.7109375" style="31" customWidth="1"/>
    <col min="4115" max="4115" width="0" style="31" hidden="1" customWidth="1"/>
    <col min="4116" max="4116" width="3.7109375" style="31" customWidth="1"/>
    <col min="4117" max="4117" width="11.140625" style="31" bestFit="1" customWidth="1"/>
    <col min="4118" max="4345" width="10.5703125" style="31"/>
    <col min="4346" max="4353" width="0" style="31" hidden="1" customWidth="1"/>
    <col min="4354" max="4356" width="3.7109375" style="31" customWidth="1"/>
    <col min="4357" max="4357" width="12.7109375" style="31" customWidth="1"/>
    <col min="4358" max="4358" width="47.42578125" style="31" customWidth="1"/>
    <col min="4359" max="4367" width="0" style="31" hidden="1" customWidth="1"/>
    <col min="4368" max="4368" width="11.7109375" style="31" customWidth="1"/>
    <col min="4369" max="4369" width="6.42578125" style="31" bestFit="1" customWidth="1"/>
    <col min="4370" max="4370" width="11.7109375" style="31" customWidth="1"/>
    <col min="4371" max="4371" width="0" style="31" hidden="1" customWidth="1"/>
    <col min="4372" max="4372" width="3.7109375" style="31" customWidth="1"/>
    <col min="4373" max="4373" width="11.140625" style="31" bestFit="1" customWidth="1"/>
    <col min="4374" max="4601" width="10.5703125" style="31"/>
    <col min="4602" max="4609" width="0" style="31" hidden="1" customWidth="1"/>
    <col min="4610" max="4612" width="3.7109375" style="31" customWidth="1"/>
    <col min="4613" max="4613" width="12.7109375" style="31" customWidth="1"/>
    <col min="4614" max="4614" width="47.42578125" style="31" customWidth="1"/>
    <col min="4615" max="4623" width="0" style="31" hidden="1" customWidth="1"/>
    <col min="4624" max="4624" width="11.7109375" style="31" customWidth="1"/>
    <col min="4625" max="4625" width="6.42578125" style="31" bestFit="1" customWidth="1"/>
    <col min="4626" max="4626" width="11.7109375" style="31" customWidth="1"/>
    <col min="4627" max="4627" width="0" style="31" hidden="1" customWidth="1"/>
    <col min="4628" max="4628" width="3.7109375" style="31" customWidth="1"/>
    <col min="4629" max="4629" width="11.140625" style="31" bestFit="1" customWidth="1"/>
    <col min="4630" max="4857" width="10.5703125" style="31"/>
    <col min="4858" max="4865" width="0" style="31" hidden="1" customWidth="1"/>
    <col min="4866" max="4868" width="3.7109375" style="31" customWidth="1"/>
    <col min="4869" max="4869" width="12.7109375" style="31" customWidth="1"/>
    <col min="4870" max="4870" width="47.42578125" style="31" customWidth="1"/>
    <col min="4871" max="4879" width="0" style="31" hidden="1" customWidth="1"/>
    <col min="4880" max="4880" width="11.7109375" style="31" customWidth="1"/>
    <col min="4881" max="4881" width="6.42578125" style="31" bestFit="1" customWidth="1"/>
    <col min="4882" max="4882" width="11.7109375" style="31" customWidth="1"/>
    <col min="4883" max="4883" width="0" style="31" hidden="1" customWidth="1"/>
    <col min="4884" max="4884" width="3.7109375" style="31" customWidth="1"/>
    <col min="4885" max="4885" width="11.140625" style="31" bestFit="1" customWidth="1"/>
    <col min="4886" max="5113" width="10.5703125" style="31"/>
    <col min="5114" max="5121" width="0" style="31" hidden="1" customWidth="1"/>
    <col min="5122" max="5124" width="3.7109375" style="31" customWidth="1"/>
    <col min="5125" max="5125" width="12.7109375" style="31" customWidth="1"/>
    <col min="5126" max="5126" width="47.42578125" style="31" customWidth="1"/>
    <col min="5127" max="5135" width="0" style="31" hidden="1" customWidth="1"/>
    <col min="5136" max="5136" width="11.7109375" style="31" customWidth="1"/>
    <col min="5137" max="5137" width="6.42578125" style="31" bestFit="1" customWidth="1"/>
    <col min="5138" max="5138" width="11.7109375" style="31" customWidth="1"/>
    <col min="5139" max="5139" width="0" style="31" hidden="1" customWidth="1"/>
    <col min="5140" max="5140" width="3.7109375" style="31" customWidth="1"/>
    <col min="5141" max="5141" width="11.140625" style="31" bestFit="1" customWidth="1"/>
    <col min="5142" max="5369" width="10.5703125" style="31"/>
    <col min="5370" max="5377" width="0" style="31" hidden="1" customWidth="1"/>
    <col min="5378" max="5380" width="3.7109375" style="31" customWidth="1"/>
    <col min="5381" max="5381" width="12.7109375" style="31" customWidth="1"/>
    <col min="5382" max="5382" width="47.42578125" style="31" customWidth="1"/>
    <col min="5383" max="5391" width="0" style="31" hidden="1" customWidth="1"/>
    <col min="5392" max="5392" width="11.7109375" style="31" customWidth="1"/>
    <col min="5393" max="5393" width="6.42578125" style="31" bestFit="1" customWidth="1"/>
    <col min="5394" max="5394" width="11.7109375" style="31" customWidth="1"/>
    <col min="5395" max="5395" width="0" style="31" hidden="1" customWidth="1"/>
    <col min="5396" max="5396" width="3.7109375" style="31" customWidth="1"/>
    <col min="5397" max="5397" width="11.140625" style="31" bestFit="1" customWidth="1"/>
    <col min="5398" max="5625" width="10.5703125" style="31"/>
    <col min="5626" max="5633" width="0" style="31" hidden="1" customWidth="1"/>
    <col min="5634" max="5636" width="3.7109375" style="31" customWidth="1"/>
    <col min="5637" max="5637" width="12.7109375" style="31" customWidth="1"/>
    <col min="5638" max="5638" width="47.42578125" style="31" customWidth="1"/>
    <col min="5639" max="5647" width="0" style="31" hidden="1" customWidth="1"/>
    <col min="5648" max="5648" width="11.7109375" style="31" customWidth="1"/>
    <col min="5649" max="5649" width="6.42578125" style="31" bestFit="1" customWidth="1"/>
    <col min="5650" max="5650" width="11.7109375" style="31" customWidth="1"/>
    <col min="5651" max="5651" width="0" style="31" hidden="1" customWidth="1"/>
    <col min="5652" max="5652" width="3.7109375" style="31" customWidth="1"/>
    <col min="5653" max="5653" width="11.140625" style="31" bestFit="1" customWidth="1"/>
    <col min="5654" max="5881" width="10.5703125" style="31"/>
    <col min="5882" max="5889" width="0" style="31" hidden="1" customWidth="1"/>
    <col min="5890" max="5892" width="3.7109375" style="31" customWidth="1"/>
    <col min="5893" max="5893" width="12.7109375" style="31" customWidth="1"/>
    <col min="5894" max="5894" width="47.42578125" style="31" customWidth="1"/>
    <col min="5895" max="5903" width="0" style="31" hidden="1" customWidth="1"/>
    <col min="5904" max="5904" width="11.7109375" style="31" customWidth="1"/>
    <col min="5905" max="5905" width="6.42578125" style="31" bestFit="1" customWidth="1"/>
    <col min="5906" max="5906" width="11.7109375" style="31" customWidth="1"/>
    <col min="5907" max="5907" width="0" style="31" hidden="1" customWidth="1"/>
    <col min="5908" max="5908" width="3.7109375" style="31" customWidth="1"/>
    <col min="5909" max="5909" width="11.140625" style="31" bestFit="1" customWidth="1"/>
    <col min="5910" max="6137" width="10.5703125" style="31"/>
    <col min="6138" max="6145" width="0" style="31" hidden="1" customWidth="1"/>
    <col min="6146" max="6148" width="3.7109375" style="31" customWidth="1"/>
    <col min="6149" max="6149" width="12.7109375" style="31" customWidth="1"/>
    <col min="6150" max="6150" width="47.42578125" style="31" customWidth="1"/>
    <col min="6151" max="6159" width="0" style="31" hidden="1" customWidth="1"/>
    <col min="6160" max="6160" width="11.7109375" style="31" customWidth="1"/>
    <col min="6161" max="6161" width="6.42578125" style="31" bestFit="1" customWidth="1"/>
    <col min="6162" max="6162" width="11.7109375" style="31" customWidth="1"/>
    <col min="6163" max="6163" width="0" style="31" hidden="1" customWidth="1"/>
    <col min="6164" max="6164" width="3.7109375" style="31" customWidth="1"/>
    <col min="6165" max="6165" width="11.140625" style="31" bestFit="1" customWidth="1"/>
    <col min="6166" max="6393" width="10.5703125" style="31"/>
    <col min="6394" max="6401" width="0" style="31" hidden="1" customWidth="1"/>
    <col min="6402" max="6404" width="3.7109375" style="31" customWidth="1"/>
    <col min="6405" max="6405" width="12.7109375" style="31" customWidth="1"/>
    <col min="6406" max="6406" width="47.42578125" style="31" customWidth="1"/>
    <col min="6407" max="6415" width="0" style="31" hidden="1" customWidth="1"/>
    <col min="6416" max="6416" width="11.7109375" style="31" customWidth="1"/>
    <col min="6417" max="6417" width="6.42578125" style="31" bestFit="1" customWidth="1"/>
    <col min="6418" max="6418" width="11.7109375" style="31" customWidth="1"/>
    <col min="6419" max="6419" width="0" style="31" hidden="1" customWidth="1"/>
    <col min="6420" max="6420" width="3.7109375" style="31" customWidth="1"/>
    <col min="6421" max="6421" width="11.140625" style="31" bestFit="1" customWidth="1"/>
    <col min="6422" max="6649" width="10.5703125" style="31"/>
    <col min="6650" max="6657" width="0" style="31" hidden="1" customWidth="1"/>
    <col min="6658" max="6660" width="3.7109375" style="31" customWidth="1"/>
    <col min="6661" max="6661" width="12.7109375" style="31" customWidth="1"/>
    <col min="6662" max="6662" width="47.42578125" style="31" customWidth="1"/>
    <col min="6663" max="6671" width="0" style="31" hidden="1" customWidth="1"/>
    <col min="6672" max="6672" width="11.7109375" style="31" customWidth="1"/>
    <col min="6673" max="6673" width="6.42578125" style="31" bestFit="1" customWidth="1"/>
    <col min="6674" max="6674" width="11.7109375" style="31" customWidth="1"/>
    <col min="6675" max="6675" width="0" style="31" hidden="1" customWidth="1"/>
    <col min="6676" max="6676" width="3.7109375" style="31" customWidth="1"/>
    <col min="6677" max="6677" width="11.140625" style="31" bestFit="1" customWidth="1"/>
    <col min="6678" max="6905" width="10.5703125" style="31"/>
    <col min="6906" max="6913" width="0" style="31" hidden="1" customWidth="1"/>
    <col min="6914" max="6916" width="3.7109375" style="31" customWidth="1"/>
    <col min="6917" max="6917" width="12.7109375" style="31" customWidth="1"/>
    <col min="6918" max="6918" width="47.42578125" style="31" customWidth="1"/>
    <col min="6919" max="6927" width="0" style="31" hidden="1" customWidth="1"/>
    <col min="6928" max="6928" width="11.7109375" style="31" customWidth="1"/>
    <col min="6929" max="6929" width="6.42578125" style="31" bestFit="1" customWidth="1"/>
    <col min="6930" max="6930" width="11.7109375" style="31" customWidth="1"/>
    <col min="6931" max="6931" width="0" style="31" hidden="1" customWidth="1"/>
    <col min="6932" max="6932" width="3.7109375" style="31" customWidth="1"/>
    <col min="6933" max="6933" width="11.140625" style="31" bestFit="1" customWidth="1"/>
    <col min="6934" max="7161" width="10.5703125" style="31"/>
    <col min="7162" max="7169" width="0" style="31" hidden="1" customWidth="1"/>
    <col min="7170" max="7172" width="3.7109375" style="31" customWidth="1"/>
    <col min="7173" max="7173" width="12.7109375" style="31" customWidth="1"/>
    <col min="7174" max="7174" width="47.42578125" style="31" customWidth="1"/>
    <col min="7175" max="7183" width="0" style="31" hidden="1" customWidth="1"/>
    <col min="7184" max="7184" width="11.7109375" style="31" customWidth="1"/>
    <col min="7185" max="7185" width="6.42578125" style="31" bestFit="1" customWidth="1"/>
    <col min="7186" max="7186" width="11.7109375" style="31" customWidth="1"/>
    <col min="7187" max="7187" width="0" style="31" hidden="1" customWidth="1"/>
    <col min="7188" max="7188" width="3.7109375" style="31" customWidth="1"/>
    <col min="7189" max="7189" width="11.140625" style="31" bestFit="1" customWidth="1"/>
    <col min="7190" max="7417" width="10.5703125" style="31"/>
    <col min="7418" max="7425" width="0" style="31" hidden="1" customWidth="1"/>
    <col min="7426" max="7428" width="3.7109375" style="31" customWidth="1"/>
    <col min="7429" max="7429" width="12.7109375" style="31" customWidth="1"/>
    <col min="7430" max="7430" width="47.42578125" style="31" customWidth="1"/>
    <col min="7431" max="7439" width="0" style="31" hidden="1" customWidth="1"/>
    <col min="7440" max="7440" width="11.7109375" style="31" customWidth="1"/>
    <col min="7441" max="7441" width="6.42578125" style="31" bestFit="1" customWidth="1"/>
    <col min="7442" max="7442" width="11.7109375" style="31" customWidth="1"/>
    <col min="7443" max="7443" width="0" style="31" hidden="1" customWidth="1"/>
    <col min="7444" max="7444" width="3.7109375" style="31" customWidth="1"/>
    <col min="7445" max="7445" width="11.140625" style="31" bestFit="1" customWidth="1"/>
    <col min="7446" max="7673" width="10.5703125" style="31"/>
    <col min="7674" max="7681" width="0" style="31" hidden="1" customWidth="1"/>
    <col min="7682" max="7684" width="3.7109375" style="31" customWidth="1"/>
    <col min="7685" max="7685" width="12.7109375" style="31" customWidth="1"/>
    <col min="7686" max="7686" width="47.42578125" style="31" customWidth="1"/>
    <col min="7687" max="7695" width="0" style="31" hidden="1" customWidth="1"/>
    <col min="7696" max="7696" width="11.7109375" style="31" customWidth="1"/>
    <col min="7697" max="7697" width="6.42578125" style="31" bestFit="1" customWidth="1"/>
    <col min="7698" max="7698" width="11.7109375" style="31" customWidth="1"/>
    <col min="7699" max="7699" width="0" style="31" hidden="1" customWidth="1"/>
    <col min="7700" max="7700" width="3.7109375" style="31" customWidth="1"/>
    <col min="7701" max="7701" width="11.140625" style="31" bestFit="1" customWidth="1"/>
    <col min="7702" max="7929" width="10.5703125" style="31"/>
    <col min="7930" max="7937" width="0" style="31" hidden="1" customWidth="1"/>
    <col min="7938" max="7940" width="3.7109375" style="31" customWidth="1"/>
    <col min="7941" max="7941" width="12.7109375" style="31" customWidth="1"/>
    <col min="7942" max="7942" width="47.42578125" style="31" customWidth="1"/>
    <col min="7943" max="7951" width="0" style="31" hidden="1" customWidth="1"/>
    <col min="7952" max="7952" width="11.7109375" style="31" customWidth="1"/>
    <col min="7953" max="7953" width="6.42578125" style="31" bestFit="1" customWidth="1"/>
    <col min="7954" max="7954" width="11.7109375" style="31" customWidth="1"/>
    <col min="7955" max="7955" width="0" style="31" hidden="1" customWidth="1"/>
    <col min="7956" max="7956" width="3.7109375" style="31" customWidth="1"/>
    <col min="7957" max="7957" width="11.140625" style="31" bestFit="1" customWidth="1"/>
    <col min="7958" max="8185" width="10.5703125" style="31"/>
    <col min="8186" max="8193" width="0" style="31" hidden="1" customWidth="1"/>
    <col min="8194" max="8196" width="3.7109375" style="31" customWidth="1"/>
    <col min="8197" max="8197" width="12.7109375" style="31" customWidth="1"/>
    <col min="8198" max="8198" width="47.42578125" style="31" customWidth="1"/>
    <col min="8199" max="8207" width="0" style="31" hidden="1" customWidth="1"/>
    <col min="8208" max="8208" width="11.7109375" style="31" customWidth="1"/>
    <col min="8209" max="8209" width="6.42578125" style="31" bestFit="1" customWidth="1"/>
    <col min="8210" max="8210" width="11.7109375" style="31" customWidth="1"/>
    <col min="8211" max="8211" width="0" style="31" hidden="1" customWidth="1"/>
    <col min="8212" max="8212" width="3.7109375" style="31" customWidth="1"/>
    <col min="8213" max="8213" width="11.140625" style="31" bestFit="1" customWidth="1"/>
    <col min="8214" max="8441" width="10.5703125" style="31"/>
    <col min="8442" max="8449" width="0" style="31" hidden="1" customWidth="1"/>
    <col min="8450" max="8452" width="3.7109375" style="31" customWidth="1"/>
    <col min="8453" max="8453" width="12.7109375" style="31" customWidth="1"/>
    <col min="8454" max="8454" width="47.42578125" style="31" customWidth="1"/>
    <col min="8455" max="8463" width="0" style="31" hidden="1" customWidth="1"/>
    <col min="8464" max="8464" width="11.7109375" style="31" customWidth="1"/>
    <col min="8465" max="8465" width="6.42578125" style="31" bestFit="1" customWidth="1"/>
    <col min="8466" max="8466" width="11.7109375" style="31" customWidth="1"/>
    <col min="8467" max="8467" width="0" style="31" hidden="1" customWidth="1"/>
    <col min="8468" max="8468" width="3.7109375" style="31" customWidth="1"/>
    <col min="8469" max="8469" width="11.140625" style="31" bestFit="1" customWidth="1"/>
    <col min="8470" max="8697" width="10.5703125" style="31"/>
    <col min="8698" max="8705" width="0" style="31" hidden="1" customWidth="1"/>
    <col min="8706" max="8708" width="3.7109375" style="31" customWidth="1"/>
    <col min="8709" max="8709" width="12.7109375" style="31" customWidth="1"/>
    <col min="8710" max="8710" width="47.42578125" style="31" customWidth="1"/>
    <col min="8711" max="8719" width="0" style="31" hidden="1" customWidth="1"/>
    <col min="8720" max="8720" width="11.7109375" style="31" customWidth="1"/>
    <col min="8721" max="8721" width="6.42578125" style="31" bestFit="1" customWidth="1"/>
    <col min="8722" max="8722" width="11.7109375" style="31" customWidth="1"/>
    <col min="8723" max="8723" width="0" style="31" hidden="1" customWidth="1"/>
    <col min="8724" max="8724" width="3.7109375" style="31" customWidth="1"/>
    <col min="8725" max="8725" width="11.140625" style="31" bestFit="1" customWidth="1"/>
    <col min="8726" max="8953" width="10.5703125" style="31"/>
    <col min="8954" max="8961" width="0" style="31" hidden="1" customWidth="1"/>
    <col min="8962" max="8964" width="3.7109375" style="31" customWidth="1"/>
    <col min="8965" max="8965" width="12.7109375" style="31" customWidth="1"/>
    <col min="8966" max="8966" width="47.42578125" style="31" customWidth="1"/>
    <col min="8967" max="8975" width="0" style="31" hidden="1" customWidth="1"/>
    <col min="8976" max="8976" width="11.7109375" style="31" customWidth="1"/>
    <col min="8977" max="8977" width="6.42578125" style="31" bestFit="1" customWidth="1"/>
    <col min="8978" max="8978" width="11.7109375" style="31" customWidth="1"/>
    <col min="8979" max="8979" width="0" style="31" hidden="1" customWidth="1"/>
    <col min="8980" max="8980" width="3.7109375" style="31" customWidth="1"/>
    <col min="8981" max="8981" width="11.140625" style="31" bestFit="1" customWidth="1"/>
    <col min="8982" max="9209" width="10.5703125" style="31"/>
    <col min="9210" max="9217" width="0" style="31" hidden="1" customWidth="1"/>
    <col min="9218" max="9220" width="3.7109375" style="31" customWidth="1"/>
    <col min="9221" max="9221" width="12.7109375" style="31" customWidth="1"/>
    <col min="9222" max="9222" width="47.42578125" style="31" customWidth="1"/>
    <col min="9223" max="9231" width="0" style="31" hidden="1" customWidth="1"/>
    <col min="9232" max="9232" width="11.7109375" style="31" customWidth="1"/>
    <col min="9233" max="9233" width="6.42578125" style="31" bestFit="1" customWidth="1"/>
    <col min="9234" max="9234" width="11.7109375" style="31" customWidth="1"/>
    <col min="9235" max="9235" width="0" style="31" hidden="1" customWidth="1"/>
    <col min="9236" max="9236" width="3.7109375" style="31" customWidth="1"/>
    <col min="9237" max="9237" width="11.140625" style="31" bestFit="1" customWidth="1"/>
    <col min="9238" max="9465" width="10.5703125" style="31"/>
    <col min="9466" max="9473" width="0" style="31" hidden="1" customWidth="1"/>
    <col min="9474" max="9476" width="3.7109375" style="31" customWidth="1"/>
    <col min="9477" max="9477" width="12.7109375" style="31" customWidth="1"/>
    <col min="9478" max="9478" width="47.42578125" style="31" customWidth="1"/>
    <col min="9479" max="9487" width="0" style="31" hidden="1" customWidth="1"/>
    <col min="9488" max="9488" width="11.7109375" style="31" customWidth="1"/>
    <col min="9489" max="9489" width="6.42578125" style="31" bestFit="1" customWidth="1"/>
    <col min="9490" max="9490" width="11.7109375" style="31" customWidth="1"/>
    <col min="9491" max="9491" width="0" style="31" hidden="1" customWidth="1"/>
    <col min="9492" max="9492" width="3.7109375" style="31" customWidth="1"/>
    <col min="9493" max="9493" width="11.140625" style="31" bestFit="1" customWidth="1"/>
    <col min="9494" max="9721" width="10.5703125" style="31"/>
    <col min="9722" max="9729" width="0" style="31" hidden="1" customWidth="1"/>
    <col min="9730" max="9732" width="3.7109375" style="31" customWidth="1"/>
    <col min="9733" max="9733" width="12.7109375" style="31" customWidth="1"/>
    <col min="9734" max="9734" width="47.42578125" style="31" customWidth="1"/>
    <col min="9735" max="9743" width="0" style="31" hidden="1" customWidth="1"/>
    <col min="9744" max="9744" width="11.7109375" style="31" customWidth="1"/>
    <col min="9745" max="9745" width="6.42578125" style="31" bestFit="1" customWidth="1"/>
    <col min="9746" max="9746" width="11.7109375" style="31" customWidth="1"/>
    <col min="9747" max="9747" width="0" style="31" hidden="1" customWidth="1"/>
    <col min="9748" max="9748" width="3.7109375" style="31" customWidth="1"/>
    <col min="9749" max="9749" width="11.140625" style="31" bestFit="1" customWidth="1"/>
    <col min="9750" max="9977" width="10.5703125" style="31"/>
    <col min="9978" max="9985" width="0" style="31" hidden="1" customWidth="1"/>
    <col min="9986" max="9988" width="3.7109375" style="31" customWidth="1"/>
    <col min="9989" max="9989" width="12.7109375" style="31" customWidth="1"/>
    <col min="9990" max="9990" width="47.42578125" style="31" customWidth="1"/>
    <col min="9991" max="9999" width="0" style="31" hidden="1" customWidth="1"/>
    <col min="10000" max="10000" width="11.7109375" style="31" customWidth="1"/>
    <col min="10001" max="10001" width="6.42578125" style="31" bestFit="1" customWidth="1"/>
    <col min="10002" max="10002" width="11.7109375" style="31" customWidth="1"/>
    <col min="10003" max="10003" width="0" style="31" hidden="1" customWidth="1"/>
    <col min="10004" max="10004" width="3.7109375" style="31" customWidth="1"/>
    <col min="10005" max="10005" width="11.140625" style="31" bestFit="1" customWidth="1"/>
    <col min="10006" max="10233" width="10.5703125" style="31"/>
    <col min="10234" max="10241" width="0" style="31" hidden="1" customWidth="1"/>
    <col min="10242" max="10244" width="3.7109375" style="31" customWidth="1"/>
    <col min="10245" max="10245" width="12.7109375" style="31" customWidth="1"/>
    <col min="10246" max="10246" width="47.42578125" style="31" customWidth="1"/>
    <col min="10247" max="10255" width="0" style="31" hidden="1" customWidth="1"/>
    <col min="10256" max="10256" width="11.7109375" style="31" customWidth="1"/>
    <col min="10257" max="10257" width="6.42578125" style="31" bestFit="1" customWidth="1"/>
    <col min="10258" max="10258" width="11.7109375" style="31" customWidth="1"/>
    <col min="10259" max="10259" width="0" style="31" hidden="1" customWidth="1"/>
    <col min="10260" max="10260" width="3.7109375" style="31" customWidth="1"/>
    <col min="10261" max="10261" width="11.140625" style="31" bestFit="1" customWidth="1"/>
    <col min="10262" max="10489" width="10.5703125" style="31"/>
    <col min="10490" max="10497" width="0" style="31" hidden="1" customWidth="1"/>
    <col min="10498" max="10500" width="3.7109375" style="31" customWidth="1"/>
    <col min="10501" max="10501" width="12.7109375" style="31" customWidth="1"/>
    <col min="10502" max="10502" width="47.42578125" style="31" customWidth="1"/>
    <col min="10503" max="10511" width="0" style="31" hidden="1" customWidth="1"/>
    <col min="10512" max="10512" width="11.7109375" style="31" customWidth="1"/>
    <col min="10513" max="10513" width="6.42578125" style="31" bestFit="1" customWidth="1"/>
    <col min="10514" max="10514" width="11.7109375" style="31" customWidth="1"/>
    <col min="10515" max="10515" width="0" style="31" hidden="1" customWidth="1"/>
    <col min="10516" max="10516" width="3.7109375" style="31" customWidth="1"/>
    <col min="10517" max="10517" width="11.140625" style="31" bestFit="1" customWidth="1"/>
    <col min="10518" max="10745" width="10.5703125" style="31"/>
    <col min="10746" max="10753" width="0" style="31" hidden="1" customWidth="1"/>
    <col min="10754" max="10756" width="3.7109375" style="31" customWidth="1"/>
    <col min="10757" max="10757" width="12.7109375" style="31" customWidth="1"/>
    <col min="10758" max="10758" width="47.42578125" style="31" customWidth="1"/>
    <col min="10759" max="10767" width="0" style="31" hidden="1" customWidth="1"/>
    <col min="10768" max="10768" width="11.7109375" style="31" customWidth="1"/>
    <col min="10769" max="10769" width="6.42578125" style="31" bestFit="1" customWidth="1"/>
    <col min="10770" max="10770" width="11.7109375" style="31" customWidth="1"/>
    <col min="10771" max="10771" width="0" style="31" hidden="1" customWidth="1"/>
    <col min="10772" max="10772" width="3.7109375" style="31" customWidth="1"/>
    <col min="10773" max="10773" width="11.140625" style="31" bestFit="1" customWidth="1"/>
    <col min="10774" max="11001" width="10.5703125" style="31"/>
    <col min="11002" max="11009" width="0" style="31" hidden="1" customWidth="1"/>
    <col min="11010" max="11012" width="3.7109375" style="31" customWidth="1"/>
    <col min="11013" max="11013" width="12.7109375" style="31" customWidth="1"/>
    <col min="11014" max="11014" width="47.42578125" style="31" customWidth="1"/>
    <col min="11015" max="11023" width="0" style="31" hidden="1" customWidth="1"/>
    <col min="11024" max="11024" width="11.7109375" style="31" customWidth="1"/>
    <col min="11025" max="11025" width="6.42578125" style="31" bestFit="1" customWidth="1"/>
    <col min="11026" max="11026" width="11.7109375" style="31" customWidth="1"/>
    <col min="11027" max="11027" width="0" style="31" hidden="1" customWidth="1"/>
    <col min="11028" max="11028" width="3.7109375" style="31" customWidth="1"/>
    <col min="11029" max="11029" width="11.140625" style="31" bestFit="1" customWidth="1"/>
    <col min="11030" max="11257" width="10.5703125" style="31"/>
    <col min="11258" max="11265" width="0" style="31" hidden="1" customWidth="1"/>
    <col min="11266" max="11268" width="3.7109375" style="31" customWidth="1"/>
    <col min="11269" max="11269" width="12.7109375" style="31" customWidth="1"/>
    <col min="11270" max="11270" width="47.42578125" style="31" customWidth="1"/>
    <col min="11271" max="11279" width="0" style="31" hidden="1" customWidth="1"/>
    <col min="11280" max="11280" width="11.7109375" style="31" customWidth="1"/>
    <col min="11281" max="11281" width="6.42578125" style="31" bestFit="1" customWidth="1"/>
    <col min="11282" max="11282" width="11.7109375" style="31" customWidth="1"/>
    <col min="11283" max="11283" width="0" style="31" hidden="1" customWidth="1"/>
    <col min="11284" max="11284" width="3.7109375" style="31" customWidth="1"/>
    <col min="11285" max="11285" width="11.140625" style="31" bestFit="1" customWidth="1"/>
    <col min="11286" max="11513" width="10.5703125" style="31"/>
    <col min="11514" max="11521" width="0" style="31" hidden="1" customWidth="1"/>
    <col min="11522" max="11524" width="3.7109375" style="31" customWidth="1"/>
    <col min="11525" max="11525" width="12.7109375" style="31" customWidth="1"/>
    <col min="11526" max="11526" width="47.42578125" style="31" customWidth="1"/>
    <col min="11527" max="11535" width="0" style="31" hidden="1" customWidth="1"/>
    <col min="11536" max="11536" width="11.7109375" style="31" customWidth="1"/>
    <col min="11537" max="11537" width="6.42578125" style="31" bestFit="1" customWidth="1"/>
    <col min="11538" max="11538" width="11.7109375" style="31" customWidth="1"/>
    <col min="11539" max="11539" width="0" style="31" hidden="1" customWidth="1"/>
    <col min="11540" max="11540" width="3.7109375" style="31" customWidth="1"/>
    <col min="11541" max="11541" width="11.140625" style="31" bestFit="1" customWidth="1"/>
    <col min="11542" max="11769" width="10.5703125" style="31"/>
    <col min="11770" max="11777" width="0" style="31" hidden="1" customWidth="1"/>
    <col min="11778" max="11780" width="3.7109375" style="31" customWidth="1"/>
    <col min="11781" max="11781" width="12.7109375" style="31" customWidth="1"/>
    <col min="11782" max="11782" width="47.42578125" style="31" customWidth="1"/>
    <col min="11783" max="11791" width="0" style="31" hidden="1" customWidth="1"/>
    <col min="11792" max="11792" width="11.7109375" style="31" customWidth="1"/>
    <col min="11793" max="11793" width="6.42578125" style="31" bestFit="1" customWidth="1"/>
    <col min="11794" max="11794" width="11.7109375" style="31" customWidth="1"/>
    <col min="11795" max="11795" width="0" style="31" hidden="1" customWidth="1"/>
    <col min="11796" max="11796" width="3.7109375" style="31" customWidth="1"/>
    <col min="11797" max="11797" width="11.140625" style="31" bestFit="1" customWidth="1"/>
    <col min="11798" max="12025" width="10.5703125" style="31"/>
    <col min="12026" max="12033" width="0" style="31" hidden="1" customWidth="1"/>
    <col min="12034" max="12036" width="3.7109375" style="31" customWidth="1"/>
    <col min="12037" max="12037" width="12.7109375" style="31" customWidth="1"/>
    <col min="12038" max="12038" width="47.42578125" style="31" customWidth="1"/>
    <col min="12039" max="12047" width="0" style="31" hidden="1" customWidth="1"/>
    <col min="12048" max="12048" width="11.7109375" style="31" customWidth="1"/>
    <col min="12049" max="12049" width="6.42578125" style="31" bestFit="1" customWidth="1"/>
    <col min="12050" max="12050" width="11.7109375" style="31" customWidth="1"/>
    <col min="12051" max="12051" width="0" style="31" hidden="1" customWidth="1"/>
    <col min="12052" max="12052" width="3.7109375" style="31" customWidth="1"/>
    <col min="12053" max="12053" width="11.140625" style="31" bestFit="1" customWidth="1"/>
    <col min="12054" max="12281" width="10.5703125" style="31"/>
    <col min="12282" max="12289" width="0" style="31" hidden="1" customWidth="1"/>
    <col min="12290" max="12292" width="3.7109375" style="31" customWidth="1"/>
    <col min="12293" max="12293" width="12.7109375" style="31" customWidth="1"/>
    <col min="12294" max="12294" width="47.42578125" style="31" customWidth="1"/>
    <col min="12295" max="12303" width="0" style="31" hidden="1" customWidth="1"/>
    <col min="12304" max="12304" width="11.7109375" style="31" customWidth="1"/>
    <col min="12305" max="12305" width="6.42578125" style="31" bestFit="1" customWidth="1"/>
    <col min="12306" max="12306" width="11.7109375" style="31" customWidth="1"/>
    <col min="12307" max="12307" width="0" style="31" hidden="1" customWidth="1"/>
    <col min="12308" max="12308" width="3.7109375" style="31" customWidth="1"/>
    <col min="12309" max="12309" width="11.140625" style="31" bestFit="1" customWidth="1"/>
    <col min="12310" max="12537" width="10.5703125" style="31"/>
    <col min="12538" max="12545" width="0" style="31" hidden="1" customWidth="1"/>
    <col min="12546" max="12548" width="3.7109375" style="31" customWidth="1"/>
    <col min="12549" max="12549" width="12.7109375" style="31" customWidth="1"/>
    <col min="12550" max="12550" width="47.42578125" style="31" customWidth="1"/>
    <col min="12551" max="12559" width="0" style="31" hidden="1" customWidth="1"/>
    <col min="12560" max="12560" width="11.7109375" style="31" customWidth="1"/>
    <col min="12561" max="12561" width="6.42578125" style="31" bestFit="1" customWidth="1"/>
    <col min="12562" max="12562" width="11.7109375" style="31" customWidth="1"/>
    <col min="12563" max="12563" width="0" style="31" hidden="1" customWidth="1"/>
    <col min="12564" max="12564" width="3.7109375" style="31" customWidth="1"/>
    <col min="12565" max="12565" width="11.140625" style="31" bestFit="1" customWidth="1"/>
    <col min="12566" max="12793" width="10.5703125" style="31"/>
    <col min="12794" max="12801" width="0" style="31" hidden="1" customWidth="1"/>
    <col min="12802" max="12804" width="3.7109375" style="31" customWidth="1"/>
    <col min="12805" max="12805" width="12.7109375" style="31" customWidth="1"/>
    <col min="12806" max="12806" width="47.42578125" style="31" customWidth="1"/>
    <col min="12807" max="12815" width="0" style="31" hidden="1" customWidth="1"/>
    <col min="12816" max="12816" width="11.7109375" style="31" customWidth="1"/>
    <col min="12817" max="12817" width="6.42578125" style="31" bestFit="1" customWidth="1"/>
    <col min="12818" max="12818" width="11.7109375" style="31" customWidth="1"/>
    <col min="12819" max="12819" width="0" style="31" hidden="1" customWidth="1"/>
    <col min="12820" max="12820" width="3.7109375" style="31" customWidth="1"/>
    <col min="12821" max="12821" width="11.140625" style="31" bestFit="1" customWidth="1"/>
    <col min="12822" max="13049" width="10.5703125" style="31"/>
    <col min="13050" max="13057" width="0" style="31" hidden="1" customWidth="1"/>
    <col min="13058" max="13060" width="3.7109375" style="31" customWidth="1"/>
    <col min="13061" max="13061" width="12.7109375" style="31" customWidth="1"/>
    <col min="13062" max="13062" width="47.42578125" style="31" customWidth="1"/>
    <col min="13063" max="13071" width="0" style="31" hidden="1" customWidth="1"/>
    <col min="13072" max="13072" width="11.7109375" style="31" customWidth="1"/>
    <col min="13073" max="13073" width="6.42578125" style="31" bestFit="1" customWidth="1"/>
    <col min="13074" max="13074" width="11.7109375" style="31" customWidth="1"/>
    <col min="13075" max="13075" width="0" style="31" hidden="1" customWidth="1"/>
    <col min="13076" max="13076" width="3.7109375" style="31" customWidth="1"/>
    <col min="13077" max="13077" width="11.140625" style="31" bestFit="1" customWidth="1"/>
    <col min="13078" max="13305" width="10.5703125" style="31"/>
    <col min="13306" max="13313" width="0" style="31" hidden="1" customWidth="1"/>
    <col min="13314" max="13316" width="3.7109375" style="31" customWidth="1"/>
    <col min="13317" max="13317" width="12.7109375" style="31" customWidth="1"/>
    <col min="13318" max="13318" width="47.42578125" style="31" customWidth="1"/>
    <col min="13319" max="13327" width="0" style="31" hidden="1" customWidth="1"/>
    <col min="13328" max="13328" width="11.7109375" style="31" customWidth="1"/>
    <col min="13329" max="13329" width="6.42578125" style="31" bestFit="1" customWidth="1"/>
    <col min="13330" max="13330" width="11.7109375" style="31" customWidth="1"/>
    <col min="13331" max="13331" width="0" style="31" hidden="1" customWidth="1"/>
    <col min="13332" max="13332" width="3.7109375" style="31" customWidth="1"/>
    <col min="13333" max="13333" width="11.140625" style="31" bestFit="1" customWidth="1"/>
    <col min="13334" max="13561" width="10.5703125" style="31"/>
    <col min="13562" max="13569" width="0" style="31" hidden="1" customWidth="1"/>
    <col min="13570" max="13572" width="3.7109375" style="31" customWidth="1"/>
    <col min="13573" max="13573" width="12.7109375" style="31" customWidth="1"/>
    <col min="13574" max="13574" width="47.42578125" style="31" customWidth="1"/>
    <col min="13575" max="13583" width="0" style="31" hidden="1" customWidth="1"/>
    <col min="13584" max="13584" width="11.7109375" style="31" customWidth="1"/>
    <col min="13585" max="13585" width="6.42578125" style="31" bestFit="1" customWidth="1"/>
    <col min="13586" max="13586" width="11.7109375" style="31" customWidth="1"/>
    <col min="13587" max="13587" width="0" style="31" hidden="1" customWidth="1"/>
    <col min="13588" max="13588" width="3.7109375" style="31" customWidth="1"/>
    <col min="13589" max="13589" width="11.140625" style="31" bestFit="1" customWidth="1"/>
    <col min="13590" max="13817" width="10.5703125" style="31"/>
    <col min="13818" max="13825" width="0" style="31" hidden="1" customWidth="1"/>
    <col min="13826" max="13828" width="3.7109375" style="31" customWidth="1"/>
    <col min="13829" max="13829" width="12.7109375" style="31" customWidth="1"/>
    <col min="13830" max="13830" width="47.42578125" style="31" customWidth="1"/>
    <col min="13831" max="13839" width="0" style="31" hidden="1" customWidth="1"/>
    <col min="13840" max="13840" width="11.7109375" style="31" customWidth="1"/>
    <col min="13841" max="13841" width="6.42578125" style="31" bestFit="1" customWidth="1"/>
    <col min="13842" max="13842" width="11.7109375" style="31" customWidth="1"/>
    <col min="13843" max="13843" width="0" style="31" hidden="1" customWidth="1"/>
    <col min="13844" max="13844" width="3.7109375" style="31" customWidth="1"/>
    <col min="13845" max="13845" width="11.140625" style="31" bestFit="1" customWidth="1"/>
    <col min="13846" max="14073" width="10.5703125" style="31"/>
    <col min="14074" max="14081" width="0" style="31" hidden="1" customWidth="1"/>
    <col min="14082" max="14084" width="3.7109375" style="31" customWidth="1"/>
    <col min="14085" max="14085" width="12.7109375" style="31" customWidth="1"/>
    <col min="14086" max="14086" width="47.42578125" style="31" customWidth="1"/>
    <col min="14087" max="14095" width="0" style="31" hidden="1" customWidth="1"/>
    <col min="14096" max="14096" width="11.7109375" style="31" customWidth="1"/>
    <col min="14097" max="14097" width="6.42578125" style="31" bestFit="1" customWidth="1"/>
    <col min="14098" max="14098" width="11.7109375" style="31" customWidth="1"/>
    <col min="14099" max="14099" width="0" style="31" hidden="1" customWidth="1"/>
    <col min="14100" max="14100" width="3.7109375" style="31" customWidth="1"/>
    <col min="14101" max="14101" width="11.140625" style="31" bestFit="1" customWidth="1"/>
    <col min="14102" max="14329" width="10.5703125" style="31"/>
    <col min="14330" max="14337" width="0" style="31" hidden="1" customWidth="1"/>
    <col min="14338" max="14340" width="3.7109375" style="31" customWidth="1"/>
    <col min="14341" max="14341" width="12.7109375" style="31" customWidth="1"/>
    <col min="14342" max="14342" width="47.42578125" style="31" customWidth="1"/>
    <col min="14343" max="14351" width="0" style="31" hidden="1" customWidth="1"/>
    <col min="14352" max="14352" width="11.7109375" style="31" customWidth="1"/>
    <col min="14353" max="14353" width="6.42578125" style="31" bestFit="1" customWidth="1"/>
    <col min="14354" max="14354" width="11.7109375" style="31" customWidth="1"/>
    <col min="14355" max="14355" width="0" style="31" hidden="1" customWidth="1"/>
    <col min="14356" max="14356" width="3.7109375" style="31" customWidth="1"/>
    <col min="14357" max="14357" width="11.140625" style="31" bestFit="1" customWidth="1"/>
    <col min="14358" max="14585" width="10.5703125" style="31"/>
    <col min="14586" max="14593" width="0" style="31" hidden="1" customWidth="1"/>
    <col min="14594" max="14596" width="3.7109375" style="31" customWidth="1"/>
    <col min="14597" max="14597" width="12.7109375" style="31" customWidth="1"/>
    <col min="14598" max="14598" width="47.42578125" style="31" customWidth="1"/>
    <col min="14599" max="14607" width="0" style="31" hidden="1" customWidth="1"/>
    <col min="14608" max="14608" width="11.7109375" style="31" customWidth="1"/>
    <col min="14609" max="14609" width="6.42578125" style="31" bestFit="1" customWidth="1"/>
    <col min="14610" max="14610" width="11.7109375" style="31" customWidth="1"/>
    <col min="14611" max="14611" width="0" style="31" hidden="1" customWidth="1"/>
    <col min="14612" max="14612" width="3.7109375" style="31" customWidth="1"/>
    <col min="14613" max="14613" width="11.140625" style="31" bestFit="1" customWidth="1"/>
    <col min="14614" max="14841" width="10.5703125" style="31"/>
    <col min="14842" max="14849" width="0" style="31" hidden="1" customWidth="1"/>
    <col min="14850" max="14852" width="3.7109375" style="31" customWidth="1"/>
    <col min="14853" max="14853" width="12.7109375" style="31" customWidth="1"/>
    <col min="14854" max="14854" width="47.42578125" style="31" customWidth="1"/>
    <col min="14855" max="14863" width="0" style="31" hidden="1" customWidth="1"/>
    <col min="14864" max="14864" width="11.7109375" style="31" customWidth="1"/>
    <col min="14865" max="14865" width="6.42578125" style="31" bestFit="1" customWidth="1"/>
    <col min="14866" max="14866" width="11.7109375" style="31" customWidth="1"/>
    <col min="14867" max="14867" width="0" style="31" hidden="1" customWidth="1"/>
    <col min="14868" max="14868" width="3.7109375" style="31" customWidth="1"/>
    <col min="14869" max="14869" width="11.140625" style="31" bestFit="1" customWidth="1"/>
    <col min="14870" max="15097" width="10.5703125" style="31"/>
    <col min="15098" max="15105" width="0" style="31" hidden="1" customWidth="1"/>
    <col min="15106" max="15108" width="3.7109375" style="31" customWidth="1"/>
    <col min="15109" max="15109" width="12.7109375" style="31" customWidth="1"/>
    <col min="15110" max="15110" width="47.42578125" style="31" customWidth="1"/>
    <col min="15111" max="15119" width="0" style="31" hidden="1" customWidth="1"/>
    <col min="15120" max="15120" width="11.7109375" style="31" customWidth="1"/>
    <col min="15121" max="15121" width="6.42578125" style="31" bestFit="1" customWidth="1"/>
    <col min="15122" max="15122" width="11.7109375" style="31" customWidth="1"/>
    <col min="15123" max="15123" width="0" style="31" hidden="1" customWidth="1"/>
    <col min="15124" max="15124" width="3.7109375" style="31" customWidth="1"/>
    <col min="15125" max="15125" width="11.140625" style="31" bestFit="1" customWidth="1"/>
    <col min="15126" max="15353" width="10.5703125" style="31"/>
    <col min="15354" max="15361" width="0" style="31" hidden="1" customWidth="1"/>
    <col min="15362" max="15364" width="3.7109375" style="31" customWidth="1"/>
    <col min="15365" max="15365" width="12.7109375" style="31" customWidth="1"/>
    <col min="15366" max="15366" width="47.42578125" style="31" customWidth="1"/>
    <col min="15367" max="15375" width="0" style="31" hidden="1" customWidth="1"/>
    <col min="15376" max="15376" width="11.7109375" style="31" customWidth="1"/>
    <col min="15377" max="15377" width="6.42578125" style="31" bestFit="1" customWidth="1"/>
    <col min="15378" max="15378" width="11.7109375" style="31" customWidth="1"/>
    <col min="15379" max="15379" width="0" style="31" hidden="1" customWidth="1"/>
    <col min="15380" max="15380" width="3.7109375" style="31" customWidth="1"/>
    <col min="15381" max="15381" width="11.140625" style="31" bestFit="1" customWidth="1"/>
    <col min="15382" max="15609" width="10.5703125" style="31"/>
    <col min="15610" max="15617" width="0" style="31" hidden="1" customWidth="1"/>
    <col min="15618" max="15620" width="3.7109375" style="31" customWidth="1"/>
    <col min="15621" max="15621" width="12.7109375" style="31" customWidth="1"/>
    <col min="15622" max="15622" width="47.42578125" style="31" customWidth="1"/>
    <col min="15623" max="15631" width="0" style="31" hidden="1" customWidth="1"/>
    <col min="15632" max="15632" width="11.7109375" style="31" customWidth="1"/>
    <col min="15633" max="15633" width="6.42578125" style="31" bestFit="1" customWidth="1"/>
    <col min="15634" max="15634" width="11.7109375" style="31" customWidth="1"/>
    <col min="15635" max="15635" width="0" style="31" hidden="1" customWidth="1"/>
    <col min="15636" max="15636" width="3.7109375" style="31" customWidth="1"/>
    <col min="15637" max="15637" width="11.140625" style="31" bestFit="1" customWidth="1"/>
    <col min="15638" max="15865" width="10.5703125" style="31"/>
    <col min="15866" max="15873" width="0" style="31" hidden="1" customWidth="1"/>
    <col min="15874" max="15876" width="3.7109375" style="31" customWidth="1"/>
    <col min="15877" max="15877" width="12.7109375" style="31" customWidth="1"/>
    <col min="15878" max="15878" width="47.42578125" style="31" customWidth="1"/>
    <col min="15879" max="15887" width="0" style="31" hidden="1" customWidth="1"/>
    <col min="15888" max="15888" width="11.7109375" style="31" customWidth="1"/>
    <col min="15889" max="15889" width="6.42578125" style="31" bestFit="1" customWidth="1"/>
    <col min="15890" max="15890" width="11.7109375" style="31" customWidth="1"/>
    <col min="15891" max="15891" width="0" style="31" hidden="1" customWidth="1"/>
    <col min="15892" max="15892" width="3.7109375" style="31" customWidth="1"/>
    <col min="15893" max="15893" width="11.140625" style="31" bestFit="1" customWidth="1"/>
    <col min="15894" max="16121" width="10.5703125" style="31"/>
    <col min="16122" max="16129" width="0" style="31" hidden="1" customWidth="1"/>
    <col min="16130" max="16132" width="3.7109375" style="31" customWidth="1"/>
    <col min="16133" max="16133" width="12.7109375" style="31" customWidth="1"/>
    <col min="16134" max="16134" width="47.42578125" style="31" customWidth="1"/>
    <col min="16135" max="16143" width="0" style="31" hidden="1" customWidth="1"/>
    <col min="16144" max="16144" width="11.7109375" style="31" customWidth="1"/>
    <col min="16145" max="16145" width="6.42578125" style="31" bestFit="1" customWidth="1"/>
    <col min="16146" max="16146" width="11.7109375" style="31" customWidth="1"/>
    <col min="16147" max="16147" width="0" style="31" hidden="1" customWidth="1"/>
    <col min="16148" max="16148" width="3.7109375" style="31" customWidth="1"/>
    <col min="16149" max="16149" width="11.140625" style="31" bestFit="1" customWidth="1"/>
    <col min="16150" max="16384" width="10.5703125" style="31"/>
  </cols>
  <sheetData>
    <row r="1" spans="1:33" hidden="1"/>
    <row r="2" spans="1:33" hidden="1"/>
    <row r="3" spans="1:33" hidden="1"/>
    <row r="4" spans="1:33" ht="3" customHeight="1">
      <c r="J4" s="74"/>
      <c r="K4" s="74"/>
      <c r="L4" s="383"/>
      <c r="M4" s="383"/>
      <c r="N4" s="383"/>
      <c r="Z4" s="383"/>
    </row>
    <row r="5" spans="1:33" ht="26.1" customHeight="1">
      <c r="J5" s="74"/>
      <c r="K5" s="74"/>
      <c r="L5" s="698" t="s">
        <v>735</v>
      </c>
      <c r="M5" s="698"/>
      <c r="N5" s="698"/>
      <c r="O5" s="698"/>
      <c r="P5" s="698"/>
      <c r="Q5" s="698"/>
      <c r="R5" s="698"/>
      <c r="S5" s="698"/>
      <c r="T5" s="698"/>
      <c r="U5" s="396"/>
      <c r="X5" s="173"/>
      <c r="Y5" s="173"/>
      <c r="Z5" s="396"/>
    </row>
    <row r="6" spans="1:33" ht="3" customHeight="1">
      <c r="J6" s="74"/>
      <c r="K6" s="74"/>
      <c r="L6" s="383"/>
      <c r="M6" s="383"/>
      <c r="N6" s="383"/>
      <c r="O6" s="384"/>
      <c r="P6" s="384"/>
      <c r="Q6" s="384"/>
      <c r="R6" s="384"/>
      <c r="S6" s="384"/>
      <c r="T6" s="384"/>
      <c r="U6" s="383"/>
      <c r="V6" s="383"/>
    </row>
    <row r="7" spans="1:33" s="378" customFormat="1" ht="5.25" hidden="1">
      <c r="A7" s="183"/>
      <c r="B7" s="183"/>
      <c r="C7" s="183"/>
      <c r="D7" s="183"/>
      <c r="E7" s="183"/>
      <c r="F7" s="183"/>
      <c r="G7" s="183"/>
      <c r="H7" s="183"/>
      <c r="L7" s="583"/>
      <c r="M7" s="545"/>
      <c r="O7" s="674"/>
      <c r="P7" s="674"/>
      <c r="Q7" s="674"/>
      <c r="R7" s="674"/>
      <c r="S7" s="674"/>
      <c r="T7" s="674"/>
      <c r="U7" s="497"/>
      <c r="V7" s="497"/>
      <c r="X7" s="183"/>
      <c r="Y7" s="183"/>
      <c r="Z7" s="183"/>
      <c r="AA7" s="183"/>
      <c r="AB7" s="183"/>
    </row>
    <row r="8" spans="1:33"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75" t="str">
        <f>IF(datePr_ch="",IF(datePr="","",datePr),datePr_ch)</f>
        <v>21.04.2023</v>
      </c>
      <c r="P8" s="675"/>
      <c r="Q8" s="675"/>
      <c r="R8" s="675"/>
      <c r="S8" s="675"/>
      <c r="T8" s="675"/>
      <c r="U8" s="469"/>
      <c r="V8" s="386"/>
      <c r="AC8" s="183"/>
      <c r="AD8" s="183"/>
      <c r="AE8" s="183"/>
      <c r="AF8" s="183"/>
      <c r="AG8" s="183"/>
    </row>
    <row r="9" spans="1:33"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75" t="str">
        <f>IF(numberPr_ch="",IF(numberPr="","",numberPr),numberPr_ch)</f>
        <v>05.2-1511</v>
      </c>
      <c r="P9" s="675"/>
      <c r="Q9" s="675"/>
      <c r="R9" s="675"/>
      <c r="S9" s="675"/>
      <c r="T9" s="675"/>
      <c r="U9" s="469"/>
      <c r="V9" s="386"/>
      <c r="AC9" s="183"/>
      <c r="AD9" s="183"/>
      <c r="AE9" s="183"/>
      <c r="AF9" s="183"/>
      <c r="AG9" s="183"/>
    </row>
    <row r="10" spans="1:33" s="378" customFormat="1" ht="5.25" hidden="1">
      <c r="A10" s="183"/>
      <c r="B10" s="183"/>
      <c r="C10" s="183"/>
      <c r="D10" s="183"/>
      <c r="E10" s="183"/>
      <c r="F10" s="183"/>
      <c r="G10" s="183"/>
      <c r="H10" s="183"/>
      <c r="L10" s="583"/>
      <c r="M10" s="545"/>
      <c r="O10" s="674"/>
      <c r="P10" s="674"/>
      <c r="Q10" s="674"/>
      <c r="R10" s="674"/>
      <c r="S10" s="674"/>
      <c r="T10" s="674"/>
      <c r="U10" s="497"/>
      <c r="V10" s="497"/>
      <c r="X10" s="183"/>
      <c r="Y10" s="183"/>
      <c r="Z10" s="183"/>
      <c r="AA10" s="183"/>
      <c r="AB10" s="183"/>
    </row>
    <row r="11" spans="1:33" s="138" customFormat="1" ht="11.25" hidden="1">
      <c r="A11" s="183"/>
      <c r="B11" s="183"/>
      <c r="C11" s="183"/>
      <c r="D11" s="183"/>
      <c r="E11" s="183"/>
      <c r="F11" s="183"/>
      <c r="G11" s="183"/>
      <c r="H11" s="183"/>
      <c r="L11" s="132"/>
      <c r="M11" s="132"/>
      <c r="N11" s="388"/>
      <c r="O11" s="397"/>
      <c r="P11" s="397"/>
      <c r="Q11" s="397"/>
      <c r="R11" s="397"/>
      <c r="S11" s="397"/>
      <c r="T11" s="397"/>
      <c r="U11" s="386"/>
      <c r="V11" s="386"/>
      <c r="Z11" s="400" t="s">
        <v>371</v>
      </c>
      <c r="AC11" s="183"/>
      <c r="AD11" s="183"/>
      <c r="AE11" s="183"/>
      <c r="AF11" s="183"/>
      <c r="AG11" s="183"/>
    </row>
    <row r="12" spans="1:33">
      <c r="J12" s="74"/>
      <c r="K12" s="74"/>
      <c r="L12" s="383"/>
      <c r="M12" s="383"/>
      <c r="N12" s="383"/>
      <c r="O12" s="715"/>
      <c r="P12" s="715"/>
      <c r="Q12" s="715"/>
      <c r="R12" s="715"/>
      <c r="S12" s="715"/>
      <c r="T12" s="715"/>
      <c r="U12" s="715"/>
      <c r="V12" s="715"/>
      <c r="W12" s="715"/>
      <c r="X12" s="715"/>
      <c r="Y12" s="715"/>
      <c r="Z12" s="715"/>
    </row>
    <row r="13" spans="1:33" ht="14.25" customHeight="1">
      <c r="J13" s="74"/>
      <c r="K13" s="74"/>
      <c r="L13" s="682" t="s">
        <v>445</v>
      </c>
      <c r="M13" s="682"/>
      <c r="N13" s="682"/>
      <c r="O13" s="682"/>
      <c r="P13" s="682"/>
      <c r="Q13" s="682"/>
      <c r="R13" s="682"/>
      <c r="S13" s="682"/>
      <c r="T13" s="682"/>
      <c r="U13" s="682"/>
      <c r="V13" s="682"/>
      <c r="W13" s="682"/>
      <c r="X13" s="682"/>
      <c r="Y13" s="682"/>
      <c r="Z13" s="682"/>
      <c r="AA13" s="682"/>
      <c r="AB13" s="620" t="s">
        <v>446</v>
      </c>
    </row>
    <row r="14" spans="1:33" ht="14.25" customHeight="1">
      <c r="J14" s="74"/>
      <c r="K14" s="74"/>
      <c r="L14" s="682" t="s">
        <v>91</v>
      </c>
      <c r="M14" s="682" t="s">
        <v>602</v>
      </c>
      <c r="N14" s="436"/>
      <c r="O14" s="620" t="s">
        <v>604</v>
      </c>
      <c r="P14" s="620"/>
      <c r="Q14" s="620"/>
      <c r="R14" s="620"/>
      <c r="S14" s="620"/>
      <c r="T14" s="620"/>
      <c r="U14" s="620"/>
      <c r="V14" s="620"/>
      <c r="W14" s="620"/>
      <c r="X14" s="620"/>
      <c r="Y14" s="620"/>
      <c r="Z14" s="682" t="s">
        <v>339</v>
      </c>
      <c r="AA14" s="714" t="s">
        <v>274</v>
      </c>
      <c r="AB14" s="620"/>
    </row>
    <row r="15" spans="1:33" ht="14.25" customHeight="1">
      <c r="J15" s="74"/>
      <c r="K15" s="74"/>
      <c r="L15" s="682"/>
      <c r="M15" s="682"/>
      <c r="N15" s="436"/>
      <c r="O15" s="723" t="s">
        <v>617</v>
      </c>
      <c r="P15" s="723" t="s">
        <v>589</v>
      </c>
      <c r="Q15" s="723" t="s">
        <v>590</v>
      </c>
      <c r="R15" s="723" t="s">
        <v>270</v>
      </c>
      <c r="S15" s="723"/>
      <c r="T15" s="723" t="s">
        <v>270</v>
      </c>
      <c r="U15" s="723"/>
      <c r="V15" s="455"/>
      <c r="W15" s="722" t="s">
        <v>615</v>
      </c>
      <c r="X15" s="722"/>
      <c r="Y15" s="722"/>
      <c r="Z15" s="682"/>
      <c r="AA15" s="714"/>
      <c r="AB15" s="620"/>
    </row>
    <row r="16" spans="1:33" ht="56.25" customHeight="1">
      <c r="J16" s="74"/>
      <c r="K16" s="74"/>
      <c r="L16" s="682"/>
      <c r="M16" s="682"/>
      <c r="N16" s="436"/>
      <c r="O16" s="723"/>
      <c r="P16" s="723"/>
      <c r="Q16" s="723"/>
      <c r="R16" s="88" t="s">
        <v>591</v>
      </c>
      <c r="S16" s="88" t="s">
        <v>592</v>
      </c>
      <c r="T16" s="88" t="s">
        <v>593</v>
      </c>
      <c r="U16" s="88" t="s">
        <v>594</v>
      </c>
      <c r="V16" s="88"/>
      <c r="W16" s="89" t="s">
        <v>273</v>
      </c>
      <c r="X16" s="724" t="s">
        <v>272</v>
      </c>
      <c r="Y16" s="724"/>
      <c r="Z16" s="682"/>
      <c r="AA16" s="714"/>
      <c r="AB16" s="620"/>
    </row>
    <row r="17" spans="1:33">
      <c r="J17" s="74"/>
      <c r="K17" s="389">
        <v>1</v>
      </c>
      <c r="L17" s="35" t="s">
        <v>92</v>
      </c>
      <c r="M17" s="35" t="s">
        <v>48</v>
      </c>
      <c r="N17" s="395" t="s">
        <v>48</v>
      </c>
      <c r="O17" s="387">
        <f ca="1">OFFSET(O17,0,-1)+1</f>
        <v>3</v>
      </c>
      <c r="P17" s="387">
        <f t="shared" ref="P17:W17" ca="1" si="0">OFFSET(P17,0,-1)+1</f>
        <v>4</v>
      </c>
      <c r="Q17" s="387">
        <f t="shared" ca="1" si="0"/>
        <v>5</v>
      </c>
      <c r="R17" s="387">
        <f t="shared" ca="1" si="0"/>
        <v>6</v>
      </c>
      <c r="S17" s="387">
        <f t="shared" ca="1" si="0"/>
        <v>7</v>
      </c>
      <c r="T17" s="387">
        <f t="shared" ca="1" si="0"/>
        <v>8</v>
      </c>
      <c r="U17" s="387">
        <f t="shared" ca="1" si="0"/>
        <v>9</v>
      </c>
      <c r="V17" s="394">
        <f ca="1">OFFSET(V17,0,-1)</f>
        <v>9</v>
      </c>
      <c r="W17" s="387">
        <f t="shared" ca="1" si="0"/>
        <v>10</v>
      </c>
      <c r="X17" s="700">
        <f ca="1">OFFSET(X17,0,-1)+1</f>
        <v>11</v>
      </c>
      <c r="Y17" s="700"/>
      <c r="Z17" s="387">
        <f ca="1">OFFSET(Z17,0,-2)+1</f>
        <v>12</v>
      </c>
      <c r="AB17" s="387">
        <f ca="1">OFFSET(AB17,0,-2)+1</f>
        <v>13</v>
      </c>
    </row>
    <row r="18" spans="1:33" ht="22.5">
      <c r="A18" s="701">
        <v>1</v>
      </c>
      <c r="E18" s="184"/>
      <c r="F18" s="284"/>
      <c r="G18" s="173"/>
      <c r="H18" s="173"/>
      <c r="I18"/>
      <c r="J18" s="74"/>
      <c r="K18" s="74"/>
      <c r="L18" s="402">
        <f>mergeValue(A18)</f>
        <v>1</v>
      </c>
      <c r="M18" s="450" t="s">
        <v>19</v>
      </c>
      <c r="N18" s="437"/>
      <c r="O18" s="713"/>
      <c r="P18" s="713"/>
      <c r="Q18" s="713"/>
      <c r="R18" s="713"/>
      <c r="S18" s="713"/>
      <c r="T18" s="713"/>
      <c r="U18" s="713"/>
      <c r="V18" s="713"/>
      <c r="W18" s="713"/>
      <c r="X18" s="713"/>
      <c r="Y18" s="713"/>
      <c r="Z18" s="713"/>
      <c r="AA18" s="713"/>
      <c r="AB18" s="446" t="s">
        <v>718</v>
      </c>
    </row>
    <row r="19" spans="1:33" ht="22.5">
      <c r="A19" s="701"/>
      <c r="B19" s="701">
        <v>1</v>
      </c>
      <c r="E19" s="284"/>
      <c r="F19" s="284"/>
      <c r="G19" s="173"/>
      <c r="H19" s="173"/>
      <c r="I19" s="518"/>
      <c r="J19" s="39"/>
      <c r="K19" s="31"/>
      <c r="L19" s="402" t="str">
        <f>mergeValue(A19) &amp;"."&amp; mergeValue(B19)</f>
        <v>1.1</v>
      </c>
      <c r="M19" s="418" t="s">
        <v>15</v>
      </c>
      <c r="N19" s="437"/>
      <c r="O19" s="713"/>
      <c r="P19" s="713"/>
      <c r="Q19" s="713"/>
      <c r="R19" s="713"/>
      <c r="S19" s="713"/>
      <c r="T19" s="713"/>
      <c r="U19" s="713"/>
      <c r="V19" s="713"/>
      <c r="W19" s="713"/>
      <c r="X19" s="713"/>
      <c r="Y19" s="713"/>
      <c r="Z19" s="713"/>
      <c r="AA19" s="713"/>
      <c r="AB19" s="446" t="s">
        <v>459</v>
      </c>
    </row>
    <row r="20" spans="1:33" ht="22.5">
      <c r="A20" s="701"/>
      <c r="B20" s="701"/>
      <c r="C20" s="701">
        <v>1</v>
      </c>
      <c r="E20" s="284"/>
      <c r="F20" s="284"/>
      <c r="G20" s="173"/>
      <c r="H20" s="173"/>
      <c r="I20" s="518"/>
      <c r="J20" s="39"/>
      <c r="K20" s="31"/>
      <c r="L20" s="402" t="str">
        <f>mergeValue(A20) &amp;"."&amp; mergeValue(B20)&amp;"."&amp; mergeValue(C20)</f>
        <v>1.1.1</v>
      </c>
      <c r="M20" s="419" t="s">
        <v>7</v>
      </c>
      <c r="N20" s="437"/>
      <c r="O20" s="713"/>
      <c r="P20" s="713"/>
      <c r="Q20" s="713"/>
      <c r="R20" s="713"/>
      <c r="S20" s="713"/>
      <c r="T20" s="713"/>
      <c r="U20" s="713"/>
      <c r="V20" s="713"/>
      <c r="W20" s="713"/>
      <c r="X20" s="713"/>
      <c r="Y20" s="713"/>
      <c r="Z20" s="713"/>
      <c r="AA20" s="713"/>
      <c r="AB20" s="446" t="s">
        <v>600</v>
      </c>
    </row>
    <row r="21" spans="1:33" ht="22.5">
      <c r="A21" s="701"/>
      <c r="B21" s="701"/>
      <c r="C21" s="701"/>
      <c r="D21" s="701">
        <v>1</v>
      </c>
      <c r="E21" s="284"/>
      <c r="F21" s="284"/>
      <c r="G21" s="173"/>
      <c r="H21" s="173"/>
      <c r="I21" s="518"/>
      <c r="J21" s="39"/>
      <c r="K21" s="31"/>
      <c r="L21" s="402" t="str">
        <f>mergeValue(A21) &amp;"."&amp; mergeValue(B21)&amp;"."&amp; mergeValue(C21)&amp;"."&amp; mergeValue(D21)</f>
        <v>1.1.1.1</v>
      </c>
      <c r="M21" s="420" t="s">
        <v>21</v>
      </c>
      <c r="N21" s="437"/>
      <c r="O21" s="713"/>
      <c r="P21" s="713"/>
      <c r="Q21" s="713"/>
      <c r="R21" s="713"/>
      <c r="S21" s="713"/>
      <c r="T21" s="713"/>
      <c r="U21" s="713"/>
      <c r="V21" s="713"/>
      <c r="W21" s="713"/>
      <c r="X21" s="713"/>
      <c r="Y21" s="713"/>
      <c r="Z21" s="713"/>
      <c r="AA21" s="713"/>
      <c r="AB21" s="446" t="s">
        <v>601</v>
      </c>
    </row>
    <row r="22" spans="1:33" hidden="1">
      <c r="A22" s="701"/>
      <c r="B22" s="701"/>
      <c r="C22" s="701"/>
      <c r="D22" s="701"/>
      <c r="E22" s="701">
        <v>1</v>
      </c>
      <c r="F22" s="284"/>
      <c r="G22" s="173"/>
      <c r="H22" s="173"/>
      <c r="I22" s="108"/>
      <c r="J22" s="39"/>
      <c r="K22" s="31"/>
      <c r="L22" s="402"/>
      <c r="M22" s="422"/>
      <c r="N22" s="169"/>
      <c r="O22" s="401"/>
      <c r="P22" s="401"/>
      <c r="Q22" s="401"/>
      <c r="R22" s="401"/>
      <c r="S22" s="401"/>
      <c r="T22" s="401"/>
      <c r="U22" s="401"/>
      <c r="V22" s="401"/>
      <c r="W22" s="401"/>
      <c r="X22" s="401"/>
      <c r="Y22" s="401"/>
      <c r="Z22" s="401"/>
      <c r="AA22" s="402"/>
      <c r="AB22" s="446"/>
    </row>
    <row r="23" spans="1:33" ht="33.75">
      <c r="A23" s="701"/>
      <c r="B23" s="701"/>
      <c r="C23" s="701"/>
      <c r="D23" s="701"/>
      <c r="E23" s="701"/>
      <c r="F23" s="701">
        <v>1</v>
      </c>
      <c r="G23" s="173"/>
      <c r="H23" s="173"/>
      <c r="I23" s="720"/>
      <c r="J23" s="39"/>
      <c r="K23" s="31"/>
      <c r="L23" s="402" t="str">
        <f>mergeValue(A23) &amp;"."&amp; mergeValue(B23)&amp;"."&amp; mergeValue(C23)&amp;"."&amp; mergeValue(D23)&amp;"."&amp; mergeValue(F23)</f>
        <v>1.1.1.1.1</v>
      </c>
      <c r="M23" s="423" t="s">
        <v>9</v>
      </c>
      <c r="N23" s="169"/>
      <c r="O23" s="704"/>
      <c r="P23" s="705"/>
      <c r="Q23" s="705"/>
      <c r="R23" s="705"/>
      <c r="S23" s="705"/>
      <c r="T23" s="705"/>
      <c r="U23" s="705"/>
      <c r="V23" s="705"/>
      <c r="W23" s="705"/>
      <c r="X23" s="705"/>
      <c r="Y23" s="705"/>
      <c r="Z23" s="705"/>
      <c r="AA23" s="706"/>
      <c r="AB23" s="446" t="s">
        <v>720</v>
      </c>
      <c r="AD23" s="182" t="str">
        <f>strCheckUnique(AE23:AE28)</f>
        <v/>
      </c>
      <c r="AF23" s="182"/>
    </row>
    <row r="24" spans="1:33" ht="56.25">
      <c r="A24" s="701"/>
      <c r="B24" s="701"/>
      <c r="C24" s="701"/>
      <c r="D24" s="701"/>
      <c r="E24" s="701"/>
      <c r="F24" s="701"/>
      <c r="G24" s="701">
        <v>1</v>
      </c>
      <c r="H24" s="173"/>
      <c r="I24" s="720"/>
      <c r="J24" s="721"/>
      <c r="K24" s="197"/>
      <c r="L24" s="402" t="str">
        <f>mergeValue(A24) &amp;"."&amp; mergeValue(B24)&amp;"."&amp; mergeValue(C24)&amp;"."&amp; mergeValue(D24)&amp;"."&amp; mergeValue(F24)&amp;"."&amp; mergeValue(G24)</f>
        <v>1.1.1.1.1.1</v>
      </c>
      <c r="M24" s="528" t="s">
        <v>613</v>
      </c>
      <c r="N24" s="451"/>
      <c r="O24" s="428"/>
      <c r="P24" s="428"/>
      <c r="Q24" s="428"/>
      <c r="R24" s="392"/>
      <c r="S24" s="540"/>
      <c r="T24" s="392"/>
      <c r="U24" s="540"/>
      <c r="V24" s="438" t="str">
        <f>W24 &amp; "-" &amp; Y24</f>
        <v>-</v>
      </c>
      <c r="W24" s="707"/>
      <c r="X24" s="697" t="s">
        <v>83</v>
      </c>
      <c r="Y24" s="707"/>
      <c r="Z24" s="697" t="s">
        <v>84</v>
      </c>
      <c r="AA24" s="90"/>
      <c r="AB24" s="446" t="s">
        <v>738</v>
      </c>
      <c r="AC24" s="173" t="str">
        <f>strCheckDate(O24:AA24)</f>
        <v/>
      </c>
      <c r="AD24" s="182"/>
      <c r="AE24" s="182" t="str">
        <f>IF(M24="","",M24 )</f>
        <v>горячая вода в системе централизованного теплоснабжения на горячее водоснабжение</v>
      </c>
      <c r="AF24" s="182"/>
      <c r="AG24" s="182"/>
    </row>
    <row r="25" spans="1:33" ht="87.95" customHeight="1">
      <c r="A25" s="701"/>
      <c r="B25" s="701"/>
      <c r="C25" s="701"/>
      <c r="D25" s="701"/>
      <c r="E25" s="701"/>
      <c r="F25" s="701"/>
      <c r="G25" s="701"/>
      <c r="H25" s="173">
        <v>1</v>
      </c>
      <c r="I25" s="720"/>
      <c r="J25" s="721"/>
      <c r="K25" s="197"/>
      <c r="L25" s="402" t="str">
        <f>mergeValue(A25) &amp;"."&amp; mergeValue(B25)&amp;"."&amp; mergeValue(C25)&amp;"."&amp; mergeValue(D25)&amp;"."&amp; mergeValue(F25)&amp;"."&amp; mergeValue(G25)&amp;"."&amp; mergeValue(H25)</f>
        <v>1.1.1.1.1.1.1</v>
      </c>
      <c r="M25" s="529"/>
      <c r="N25" s="393"/>
      <c r="O25" s="428"/>
      <c r="P25" s="428"/>
      <c r="Q25" s="428"/>
      <c r="R25" s="392"/>
      <c r="S25" s="540"/>
      <c r="T25" s="392"/>
      <c r="U25" s="540"/>
      <c r="V25" s="438" t="str">
        <f>W25 &amp; "-" &amp; Y25</f>
        <v>-</v>
      </c>
      <c r="W25" s="707"/>
      <c r="X25" s="697"/>
      <c r="Y25" s="707"/>
      <c r="Z25" s="697"/>
      <c r="AA25" s="471"/>
      <c r="AB25" s="671" t="s">
        <v>739</v>
      </c>
      <c r="AC25" s="173" t="str">
        <f>strCheckDate(O25:AA25)</f>
        <v/>
      </c>
      <c r="AF25" s="182"/>
    </row>
    <row r="26" spans="1:33" hidden="1">
      <c r="A26" s="701"/>
      <c r="B26" s="701"/>
      <c r="C26" s="701"/>
      <c r="D26" s="701"/>
      <c r="E26" s="701"/>
      <c r="F26" s="701"/>
      <c r="G26" s="701"/>
      <c r="H26" s="173"/>
      <c r="I26" s="720"/>
      <c r="J26" s="721"/>
      <c r="K26" s="197"/>
      <c r="L26" s="244"/>
      <c r="M26" s="451"/>
      <c r="N26" s="451"/>
      <c r="O26" s="428"/>
      <c r="P26" s="392"/>
      <c r="Q26" s="392"/>
      <c r="R26" s="392"/>
      <c r="S26" s="392"/>
      <c r="T26" s="392"/>
      <c r="U26" s="169"/>
      <c r="V26" s="438"/>
      <c r="W26" s="696"/>
      <c r="X26" s="697"/>
      <c r="Y26" s="696"/>
      <c r="Z26" s="697"/>
      <c r="AA26" s="90"/>
      <c r="AB26" s="672"/>
      <c r="AF26" s="182">
        <f ca="1">OFFSET(AF26,-1,0)</f>
        <v>0</v>
      </c>
    </row>
    <row r="27" spans="1:33" customFormat="1" ht="15" customHeight="1">
      <c r="A27" s="701"/>
      <c r="B27" s="701"/>
      <c r="C27" s="701"/>
      <c r="D27" s="701"/>
      <c r="E27" s="701"/>
      <c r="F27" s="701"/>
      <c r="G27" s="701"/>
      <c r="H27" s="173"/>
      <c r="I27" s="720"/>
      <c r="J27" s="721"/>
      <c r="K27" s="2"/>
      <c r="L27" s="416"/>
      <c r="M27" s="425" t="s">
        <v>40</v>
      </c>
      <c r="N27" s="421"/>
      <c r="O27" s="417"/>
      <c r="P27" s="417"/>
      <c r="Q27" s="417"/>
      <c r="R27" s="417"/>
      <c r="S27" s="417"/>
      <c r="T27" s="417"/>
      <c r="U27" s="417"/>
      <c r="V27" s="417"/>
      <c r="W27" s="429"/>
      <c r="X27" s="141"/>
      <c r="Y27" s="429"/>
      <c r="Z27" s="421"/>
      <c r="AA27" s="426"/>
      <c r="AB27" s="673"/>
      <c r="AC27" s="175"/>
      <c r="AD27" s="175"/>
      <c r="AE27" s="175"/>
      <c r="AF27" s="175"/>
      <c r="AG27" s="175"/>
    </row>
    <row r="28" spans="1:33" customFormat="1" ht="15" customHeight="1">
      <c r="A28" s="701"/>
      <c r="B28" s="701"/>
      <c r="C28" s="701"/>
      <c r="D28" s="701"/>
      <c r="E28" s="701"/>
      <c r="F28" s="701"/>
      <c r="G28" s="173"/>
      <c r="H28" s="173"/>
      <c r="I28" s="720"/>
      <c r="J28" s="520"/>
      <c r="K28" s="2"/>
      <c r="L28" s="416"/>
      <c r="M28" s="424" t="s">
        <v>24</v>
      </c>
      <c r="N28" s="425"/>
      <c r="O28" s="425"/>
      <c r="P28" s="425"/>
      <c r="Q28" s="425"/>
      <c r="R28" s="425"/>
      <c r="S28" s="425"/>
      <c r="T28" s="425"/>
      <c r="U28" s="425"/>
      <c r="V28" s="425"/>
      <c r="W28" s="425"/>
      <c r="X28" s="425"/>
      <c r="Y28" s="425"/>
      <c r="Z28" s="425"/>
      <c r="AA28" s="425"/>
      <c r="AB28" s="426"/>
      <c r="AC28" s="175"/>
      <c r="AD28" s="175"/>
      <c r="AE28" s="175"/>
      <c r="AF28" s="175"/>
      <c r="AG28" s="175"/>
    </row>
    <row r="29" spans="1:33" customFormat="1" ht="15" customHeight="1">
      <c r="A29" s="701"/>
      <c r="B29" s="701"/>
      <c r="C29" s="701"/>
      <c r="D29" s="701"/>
      <c r="E29" s="701"/>
      <c r="F29" s="510"/>
      <c r="G29" s="173"/>
      <c r="H29" s="173"/>
      <c r="I29" s="108"/>
      <c r="J29" s="73"/>
      <c r="K29" s="2"/>
      <c r="L29" s="416"/>
      <c r="M29" s="421" t="s">
        <v>10</v>
      </c>
      <c r="N29" s="130"/>
      <c r="O29" s="417"/>
      <c r="P29" s="417"/>
      <c r="Q29" s="417"/>
      <c r="R29" s="417"/>
      <c r="S29" s="417"/>
      <c r="T29" s="417"/>
      <c r="U29" s="417"/>
      <c r="V29" s="417"/>
      <c r="W29" s="432"/>
      <c r="X29" s="141"/>
      <c r="Y29" s="429"/>
      <c r="Z29" s="130"/>
      <c r="AA29" s="141"/>
      <c r="AB29" s="426"/>
      <c r="AC29" s="175"/>
      <c r="AD29" s="175"/>
      <c r="AE29" s="175"/>
      <c r="AF29" s="175"/>
      <c r="AG29" s="175"/>
    </row>
    <row r="30" spans="1:33" customFormat="1" hidden="1">
      <c r="A30" s="701"/>
      <c r="B30" s="701"/>
      <c r="C30" s="701"/>
      <c r="D30" s="701"/>
      <c r="E30" s="510"/>
      <c r="F30" s="510"/>
      <c r="G30" s="173"/>
      <c r="H30" s="173"/>
      <c r="I30" s="175"/>
      <c r="J30" s="73"/>
      <c r="L30" s="416"/>
      <c r="M30" s="421"/>
      <c r="N30" s="421"/>
      <c r="O30" s="421"/>
      <c r="P30" s="421"/>
      <c r="Q30" s="421"/>
      <c r="R30" s="421"/>
      <c r="S30" s="421"/>
      <c r="T30" s="421"/>
      <c r="U30" s="421"/>
      <c r="V30" s="421"/>
      <c r="W30" s="421"/>
      <c r="X30" s="421"/>
      <c r="Y30" s="421"/>
      <c r="Z30" s="421"/>
      <c r="AA30" s="421"/>
      <c r="AB30" s="426"/>
      <c r="AC30" s="175"/>
      <c r="AD30" s="175"/>
      <c r="AE30" s="175"/>
      <c r="AF30" s="175"/>
      <c r="AG30" s="175"/>
    </row>
    <row r="31" spans="1:33" customFormat="1">
      <c r="A31" s="701"/>
      <c r="B31" s="701"/>
      <c r="C31" s="701"/>
      <c r="D31" s="510"/>
      <c r="E31" s="510"/>
      <c r="F31" s="510"/>
      <c r="G31" s="515"/>
      <c r="H31" s="510"/>
      <c r="I31" s="2"/>
      <c r="J31" s="73"/>
      <c r="K31" s="2"/>
      <c r="L31" s="416"/>
      <c r="M31" s="130" t="s">
        <v>16</v>
      </c>
      <c r="N31" s="421"/>
      <c r="O31" s="421"/>
      <c r="P31" s="421"/>
      <c r="Q31" s="421"/>
      <c r="R31" s="421"/>
      <c r="S31" s="421"/>
      <c r="T31" s="421"/>
      <c r="U31" s="421"/>
      <c r="V31" s="421"/>
      <c r="W31" s="421"/>
      <c r="X31" s="421"/>
      <c r="Y31" s="421"/>
      <c r="Z31" s="421"/>
      <c r="AA31" s="421"/>
      <c r="AB31" s="426"/>
      <c r="AC31" s="175"/>
      <c r="AD31" s="175"/>
      <c r="AE31" s="175"/>
      <c r="AF31" s="175"/>
      <c r="AG31" s="175"/>
    </row>
    <row r="32" spans="1:33" customFormat="1" ht="15" customHeight="1">
      <c r="A32" s="701"/>
      <c r="B32" s="701"/>
      <c r="C32" s="510"/>
      <c r="D32" s="510"/>
      <c r="E32" s="510"/>
      <c r="F32" s="510"/>
      <c r="G32" s="515"/>
      <c r="H32" s="510"/>
      <c r="I32" s="2"/>
      <c r="J32" s="73"/>
      <c r="K32" s="2"/>
      <c r="L32" s="416"/>
      <c r="M32" s="129" t="s">
        <v>17</v>
      </c>
      <c r="N32" s="129"/>
      <c r="O32" s="417"/>
      <c r="P32" s="417"/>
      <c r="Q32" s="417"/>
      <c r="R32" s="417"/>
      <c r="S32" s="417"/>
      <c r="T32" s="417"/>
      <c r="U32" s="417"/>
      <c r="V32" s="417"/>
      <c r="W32" s="432"/>
      <c r="X32" s="141"/>
      <c r="Y32" s="429"/>
      <c r="Z32" s="129"/>
      <c r="AA32" s="141"/>
      <c r="AB32" s="426"/>
      <c r="AC32" s="175"/>
      <c r="AD32" s="175"/>
      <c r="AE32" s="175"/>
      <c r="AF32" s="175"/>
      <c r="AG32" s="175"/>
    </row>
    <row r="33" spans="1:33" customFormat="1" ht="15" customHeight="1">
      <c r="A33" s="701"/>
      <c r="B33" s="510"/>
      <c r="C33" s="510"/>
      <c r="D33" s="510"/>
      <c r="E33" s="510"/>
      <c r="F33" s="510"/>
      <c r="G33" s="515"/>
      <c r="H33" s="510"/>
      <c r="I33" s="2"/>
      <c r="J33" s="73"/>
      <c r="K33" s="2"/>
      <c r="L33" s="416"/>
      <c r="M33" s="135" t="s">
        <v>18</v>
      </c>
      <c r="N33" s="129"/>
      <c r="O33" s="417"/>
      <c r="P33" s="417"/>
      <c r="Q33" s="417"/>
      <c r="R33" s="417"/>
      <c r="S33" s="417"/>
      <c r="T33" s="417"/>
      <c r="U33" s="417"/>
      <c r="V33" s="417"/>
      <c r="W33" s="432"/>
      <c r="X33" s="141"/>
      <c r="Y33" s="429"/>
      <c r="Z33" s="129"/>
      <c r="AA33" s="141"/>
      <c r="AB33" s="426"/>
      <c r="AC33" s="175"/>
      <c r="AD33" s="175"/>
      <c r="AE33" s="175"/>
      <c r="AF33" s="175"/>
      <c r="AG33" s="175"/>
    </row>
    <row r="34" spans="1:33" customFormat="1" ht="15" customHeight="1">
      <c r="A34" s="175"/>
      <c r="B34" s="175"/>
      <c r="C34" s="175"/>
      <c r="D34" s="175"/>
      <c r="E34" s="175"/>
      <c r="F34" s="175"/>
      <c r="G34" s="440"/>
      <c r="H34" s="175"/>
      <c r="I34" s="481"/>
      <c r="J34" s="73"/>
      <c r="L34" s="416"/>
      <c r="M34" s="144" t="s">
        <v>308</v>
      </c>
      <c r="N34" s="129"/>
      <c r="O34" s="417"/>
      <c r="P34" s="417"/>
      <c r="Q34" s="417"/>
      <c r="R34" s="417"/>
      <c r="S34" s="417"/>
      <c r="T34" s="417"/>
      <c r="U34" s="417"/>
      <c r="V34" s="417"/>
      <c r="W34" s="432"/>
      <c r="X34" s="141"/>
      <c r="Y34" s="429"/>
      <c r="Z34" s="129"/>
      <c r="AA34" s="141"/>
      <c r="AB34" s="426"/>
      <c r="AC34" s="175"/>
      <c r="AD34" s="175"/>
      <c r="AE34" s="175"/>
      <c r="AF34" s="175"/>
      <c r="AG34" s="175"/>
    </row>
    <row r="35" spans="1:33" ht="3" customHeight="1">
      <c r="L35" s="385"/>
      <c r="M35" s="385"/>
      <c r="N35" s="385"/>
      <c r="O35" s="385"/>
      <c r="P35" s="385"/>
      <c r="Q35" s="385"/>
      <c r="R35" s="385"/>
      <c r="S35" s="385"/>
      <c r="T35" s="385"/>
      <c r="U35" s="385"/>
      <c r="V35" s="385"/>
      <c r="W35" s="385"/>
      <c r="X35" s="385"/>
      <c r="Y35" s="385"/>
      <c r="Z35" s="385"/>
    </row>
    <row r="36" spans="1:33" ht="89.25" customHeight="1">
      <c r="L36" s="1">
        <v>1</v>
      </c>
      <c r="M36" s="665" t="s">
        <v>740</v>
      </c>
      <c r="N36" s="665"/>
      <c r="O36" s="665"/>
      <c r="P36" s="665"/>
      <c r="Q36" s="665"/>
      <c r="R36" s="665"/>
      <c r="S36" s="665"/>
      <c r="T36" s="665"/>
      <c r="U36" s="665"/>
      <c r="V36" s="665"/>
      <c r="W36" s="665"/>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208</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69"/>
      <c r="B13" s="669"/>
      <c r="C13" s="669"/>
      <c r="D13" s="277">
        <v>1</v>
      </c>
      <c r="F13" s="165" t="str">
        <f>"4."&amp;mergeValue(A13) &amp;"."&amp;mergeValue(B13)&amp;"."&amp;mergeValue(C13)&amp;"."&amp;mergeValue(D13)</f>
        <v>4.1.1.1.1</v>
      </c>
      <c r="G13" s="340" t="s">
        <v>477</v>
      </c>
      <c r="H13" s="259"/>
      <c r="I13" s="670" t="s">
        <v>569</v>
      </c>
      <c r="J13" s="272"/>
      <c r="K13" s="183"/>
      <c r="L13" s="183"/>
      <c r="M13" s="183"/>
      <c r="N13" s="183"/>
      <c r="O13" s="183"/>
      <c r="P13" s="183"/>
      <c r="Q13" s="183"/>
      <c r="R13" s="183"/>
      <c r="S13" s="183"/>
      <c r="T13" s="183"/>
    </row>
    <row r="14" spans="1:20" s="138" customFormat="1" ht="18.75">
      <c r="A14" s="669"/>
      <c r="B14" s="669"/>
      <c r="C14" s="669"/>
      <c r="D14" s="277"/>
      <c r="F14" s="273"/>
      <c r="G14" s="130" t="s">
        <v>4</v>
      </c>
      <c r="H14" s="278"/>
      <c r="I14" s="670"/>
      <c r="J14" s="272"/>
      <c r="K14" s="183"/>
      <c r="L14" s="183"/>
      <c r="M14" s="183"/>
      <c r="N14" s="183"/>
      <c r="O14" s="183"/>
      <c r="P14" s="183"/>
      <c r="Q14" s="183"/>
      <c r="R14" s="183"/>
      <c r="S14" s="183"/>
      <c r="T14" s="183"/>
    </row>
    <row r="15" spans="1:20" s="138" customFormat="1" ht="18.75">
      <c r="A15" s="669"/>
      <c r="B15" s="669"/>
      <c r="C15" s="277"/>
      <c r="D15" s="277"/>
      <c r="F15" s="273"/>
      <c r="G15" s="129" t="s">
        <v>401</v>
      </c>
      <c r="H15" s="274"/>
      <c r="I15" s="275"/>
      <c r="J15" s="272"/>
      <c r="K15" s="183"/>
      <c r="L15" s="183"/>
      <c r="M15" s="183"/>
      <c r="N15" s="183"/>
      <c r="O15" s="183"/>
      <c r="P15" s="183"/>
      <c r="Q15" s="183"/>
      <c r="R15" s="183"/>
      <c r="S15" s="183"/>
      <c r="T15" s="183"/>
    </row>
    <row r="16" spans="1:20" s="138" customFormat="1" ht="18.75">
      <c r="A16" s="669"/>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67"/>
      <c r="G18" s="338"/>
      <c r="H18" s="339"/>
      <c r="I18" s="194"/>
      <c r="J18" s="183"/>
      <c r="K18" s="183"/>
      <c r="L18" s="183"/>
      <c r="M18" s="183"/>
      <c r="N18" s="183"/>
      <c r="O18" s="183"/>
      <c r="P18" s="183"/>
      <c r="Q18" s="183"/>
      <c r="R18" s="183"/>
      <c r="S18" s="183"/>
      <c r="T18" s="183"/>
    </row>
    <row r="19" spans="1:20" s="138" customFormat="1" ht="15" customHeight="1">
      <c r="A19" s="183"/>
      <c r="B19" s="183"/>
      <c r="C19" s="183"/>
      <c r="D19" s="183"/>
      <c r="F19" s="267"/>
      <c r="G19" s="665" t="s">
        <v>571</v>
      </c>
      <c r="H19" s="665"/>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173" hidden="1" customWidth="1"/>
    <col min="7" max="8" width="7" style="184" hidden="1" customWidth="1"/>
    <col min="9" max="9" width="3.7109375" style="194" customWidth="1"/>
    <col min="10" max="11" width="3.7109375" style="75" customWidth="1"/>
    <col min="12" max="12" width="12.7109375" style="31" customWidth="1"/>
    <col min="13" max="13" width="47.42578125" style="31" customWidth="1"/>
    <col min="14" max="16" width="3.7109375" style="31" customWidth="1"/>
    <col min="17" max="17" width="23.7109375" style="31" customWidth="1"/>
    <col min="18" max="20" width="3.7109375" style="31" customWidth="1"/>
    <col min="21" max="21" width="23.7109375" style="31" customWidth="1"/>
    <col min="22" max="24" width="3.7109375" style="31" customWidth="1"/>
    <col min="25" max="27" width="23.7109375" style="31" customWidth="1"/>
    <col min="28" max="28" width="11.7109375" style="31" customWidth="1"/>
    <col min="29" max="29" width="3.7109375" style="31" customWidth="1"/>
    <col min="30" max="30" width="11.7109375" style="31" customWidth="1"/>
    <col min="31" max="31" width="8.5703125" style="31" hidden="1" customWidth="1"/>
    <col min="32" max="32" width="4.7109375" style="31" customWidth="1"/>
    <col min="33" max="33" width="115.7109375" style="31" customWidth="1"/>
    <col min="34" max="35" width="10.5703125" style="173"/>
    <col min="36" max="36" width="13.42578125" style="173" customWidth="1"/>
    <col min="37" max="37" width="10.5703125" style="173"/>
    <col min="38" max="246" width="10.5703125" style="31"/>
    <col min="247" max="254" width="0" style="31" hidden="1" customWidth="1"/>
    <col min="255" max="257" width="3.7109375" style="31" customWidth="1"/>
    <col min="258" max="258" width="12.7109375" style="31" customWidth="1"/>
    <col min="259" max="259" width="47.42578125" style="31" customWidth="1"/>
    <col min="260" max="260" width="5.5703125" style="31" customWidth="1"/>
    <col min="261" max="262" width="3.7109375" style="31" customWidth="1"/>
    <col min="263" max="263" width="22" style="31" customWidth="1"/>
    <col min="264" max="264" width="5.5703125" style="31" customWidth="1"/>
    <col min="265" max="266" width="3.7109375" style="31" customWidth="1"/>
    <col min="267" max="267" width="22" style="31" customWidth="1"/>
    <col min="268" max="268" width="5.5703125" style="31" customWidth="1"/>
    <col min="269" max="270" width="3.7109375" style="31" customWidth="1"/>
    <col min="271" max="271" width="22" style="31" customWidth="1"/>
    <col min="272" max="273" width="15.7109375" style="31" customWidth="1"/>
    <col min="274" max="274" width="11.7109375" style="31" customWidth="1"/>
    <col min="275" max="275" width="6.42578125" style="31" bestFit="1" customWidth="1"/>
    <col min="276" max="276" width="11.7109375" style="31" customWidth="1"/>
    <col min="277" max="277" width="0" style="31" hidden="1" customWidth="1"/>
    <col min="278" max="278" width="3.7109375" style="31" customWidth="1"/>
    <col min="279" max="279" width="11.140625" style="31" bestFit="1" customWidth="1"/>
    <col min="280" max="281" width="10.5703125" style="31"/>
    <col min="282" max="282" width="13.42578125" style="31" customWidth="1"/>
    <col min="283" max="502" width="10.5703125" style="31"/>
    <col min="503" max="510" width="0" style="31" hidden="1" customWidth="1"/>
    <col min="511" max="513" width="3.7109375" style="31" customWidth="1"/>
    <col min="514" max="514" width="12.7109375" style="31" customWidth="1"/>
    <col min="515" max="515" width="47.42578125" style="31" customWidth="1"/>
    <col min="516" max="516" width="5.5703125" style="31" customWidth="1"/>
    <col min="517" max="518" width="3.7109375" style="31" customWidth="1"/>
    <col min="519" max="519" width="22" style="31" customWidth="1"/>
    <col min="520" max="520" width="5.5703125" style="31" customWidth="1"/>
    <col min="521" max="522" width="3.7109375" style="31" customWidth="1"/>
    <col min="523" max="523" width="22" style="31" customWidth="1"/>
    <col min="524" max="524" width="5.5703125" style="31" customWidth="1"/>
    <col min="525" max="526" width="3.7109375" style="31" customWidth="1"/>
    <col min="527" max="527" width="22" style="31" customWidth="1"/>
    <col min="528" max="529" width="15.7109375" style="31" customWidth="1"/>
    <col min="530" max="530" width="11.7109375" style="31" customWidth="1"/>
    <col min="531" max="531" width="6.42578125" style="31" bestFit="1" customWidth="1"/>
    <col min="532" max="532" width="11.7109375" style="31" customWidth="1"/>
    <col min="533" max="533" width="0" style="31" hidden="1" customWidth="1"/>
    <col min="534" max="534" width="3.7109375" style="31" customWidth="1"/>
    <col min="535" max="535" width="11.140625" style="31" bestFit="1" customWidth="1"/>
    <col min="536" max="537" width="10.5703125" style="31"/>
    <col min="538" max="538" width="13.42578125" style="31" customWidth="1"/>
    <col min="539" max="758" width="10.5703125" style="31"/>
    <col min="759" max="766" width="0" style="31" hidden="1" customWidth="1"/>
    <col min="767" max="769" width="3.7109375" style="31" customWidth="1"/>
    <col min="770" max="770" width="12.7109375" style="31" customWidth="1"/>
    <col min="771" max="771" width="47.42578125" style="31" customWidth="1"/>
    <col min="772" max="772" width="5.5703125" style="31" customWidth="1"/>
    <col min="773" max="774" width="3.7109375" style="31" customWidth="1"/>
    <col min="775" max="775" width="22" style="31" customWidth="1"/>
    <col min="776" max="776" width="5.5703125" style="31" customWidth="1"/>
    <col min="777" max="778" width="3.7109375" style="31" customWidth="1"/>
    <col min="779" max="779" width="22" style="31" customWidth="1"/>
    <col min="780" max="780" width="5.5703125" style="31" customWidth="1"/>
    <col min="781" max="782" width="3.7109375" style="31" customWidth="1"/>
    <col min="783" max="783" width="22" style="31" customWidth="1"/>
    <col min="784" max="785" width="15.7109375" style="31" customWidth="1"/>
    <col min="786" max="786" width="11.7109375" style="31" customWidth="1"/>
    <col min="787" max="787" width="6.42578125" style="31" bestFit="1" customWidth="1"/>
    <col min="788" max="788" width="11.7109375" style="31" customWidth="1"/>
    <col min="789" max="789" width="0" style="31" hidden="1" customWidth="1"/>
    <col min="790" max="790" width="3.7109375" style="31" customWidth="1"/>
    <col min="791" max="791" width="11.140625" style="31" bestFit="1" customWidth="1"/>
    <col min="792" max="793" width="10.5703125" style="31"/>
    <col min="794" max="794" width="13.42578125" style="31" customWidth="1"/>
    <col min="795" max="1014" width="10.5703125" style="31"/>
    <col min="1015" max="1022" width="0" style="31" hidden="1" customWidth="1"/>
    <col min="1023" max="1025" width="3.7109375" style="31" customWidth="1"/>
    <col min="1026" max="1026" width="12.7109375" style="31" customWidth="1"/>
    <col min="1027" max="1027" width="47.42578125" style="31" customWidth="1"/>
    <col min="1028" max="1028" width="5.5703125" style="31" customWidth="1"/>
    <col min="1029" max="1030" width="3.7109375" style="31" customWidth="1"/>
    <col min="1031" max="1031" width="22" style="31" customWidth="1"/>
    <col min="1032" max="1032" width="5.5703125" style="31" customWidth="1"/>
    <col min="1033" max="1034" width="3.7109375" style="31" customWidth="1"/>
    <col min="1035" max="1035" width="22" style="31" customWidth="1"/>
    <col min="1036" max="1036" width="5.5703125" style="31" customWidth="1"/>
    <col min="1037" max="1038" width="3.7109375" style="31" customWidth="1"/>
    <col min="1039" max="1039" width="22" style="31" customWidth="1"/>
    <col min="1040" max="1041" width="15.7109375" style="31" customWidth="1"/>
    <col min="1042" max="1042" width="11.7109375" style="31" customWidth="1"/>
    <col min="1043" max="1043" width="6.42578125" style="31" bestFit="1" customWidth="1"/>
    <col min="1044" max="1044" width="11.7109375" style="31" customWidth="1"/>
    <col min="1045" max="1045" width="0" style="31" hidden="1" customWidth="1"/>
    <col min="1046" max="1046" width="3.7109375" style="31" customWidth="1"/>
    <col min="1047" max="1047" width="11.140625" style="31" bestFit="1" customWidth="1"/>
    <col min="1048" max="1049" width="10.5703125" style="31"/>
    <col min="1050" max="1050" width="13.42578125" style="31" customWidth="1"/>
    <col min="1051" max="1270" width="10.5703125" style="31"/>
    <col min="1271" max="1278" width="0" style="31" hidden="1" customWidth="1"/>
    <col min="1279" max="1281" width="3.7109375" style="31" customWidth="1"/>
    <col min="1282" max="1282" width="12.7109375" style="31" customWidth="1"/>
    <col min="1283" max="1283" width="47.42578125" style="31" customWidth="1"/>
    <col min="1284" max="1284" width="5.5703125" style="31" customWidth="1"/>
    <col min="1285" max="1286" width="3.7109375" style="31" customWidth="1"/>
    <col min="1287" max="1287" width="22" style="31" customWidth="1"/>
    <col min="1288" max="1288" width="5.5703125" style="31" customWidth="1"/>
    <col min="1289" max="1290" width="3.7109375" style="31" customWidth="1"/>
    <col min="1291" max="1291" width="22" style="31" customWidth="1"/>
    <col min="1292" max="1292" width="5.5703125" style="31" customWidth="1"/>
    <col min="1293" max="1294" width="3.7109375" style="31" customWidth="1"/>
    <col min="1295" max="1295" width="22" style="31" customWidth="1"/>
    <col min="1296" max="1297" width="15.7109375" style="31" customWidth="1"/>
    <col min="1298" max="1298" width="11.7109375" style="31" customWidth="1"/>
    <col min="1299" max="1299" width="6.42578125" style="31" bestFit="1" customWidth="1"/>
    <col min="1300" max="1300" width="11.7109375" style="31" customWidth="1"/>
    <col min="1301" max="1301" width="0" style="31" hidden="1" customWidth="1"/>
    <col min="1302" max="1302" width="3.7109375" style="31" customWidth="1"/>
    <col min="1303" max="1303" width="11.140625" style="31" bestFit="1" customWidth="1"/>
    <col min="1304" max="1305" width="10.5703125" style="31"/>
    <col min="1306" max="1306" width="13.42578125" style="31" customWidth="1"/>
    <col min="1307" max="1526" width="10.5703125" style="31"/>
    <col min="1527" max="1534" width="0" style="31" hidden="1" customWidth="1"/>
    <col min="1535" max="1537" width="3.7109375" style="31" customWidth="1"/>
    <col min="1538" max="1538" width="12.7109375" style="31" customWidth="1"/>
    <col min="1539" max="1539" width="47.42578125" style="31" customWidth="1"/>
    <col min="1540" max="1540" width="5.5703125" style="31" customWidth="1"/>
    <col min="1541" max="1542" width="3.7109375" style="31" customWidth="1"/>
    <col min="1543" max="1543" width="22" style="31" customWidth="1"/>
    <col min="1544" max="1544" width="5.5703125" style="31" customWidth="1"/>
    <col min="1545" max="1546" width="3.7109375" style="31" customWidth="1"/>
    <col min="1547" max="1547" width="22" style="31" customWidth="1"/>
    <col min="1548" max="1548" width="5.5703125" style="31" customWidth="1"/>
    <col min="1549" max="1550" width="3.7109375" style="31" customWidth="1"/>
    <col min="1551" max="1551" width="22" style="31" customWidth="1"/>
    <col min="1552" max="1553" width="15.7109375" style="31" customWidth="1"/>
    <col min="1554" max="1554" width="11.7109375" style="31" customWidth="1"/>
    <col min="1555" max="1555" width="6.42578125" style="31" bestFit="1" customWidth="1"/>
    <col min="1556" max="1556" width="11.7109375" style="31" customWidth="1"/>
    <col min="1557" max="1557" width="0" style="31" hidden="1" customWidth="1"/>
    <col min="1558" max="1558" width="3.7109375" style="31" customWidth="1"/>
    <col min="1559" max="1559" width="11.140625" style="31" bestFit="1" customWidth="1"/>
    <col min="1560" max="1561" width="10.5703125" style="31"/>
    <col min="1562" max="1562" width="13.42578125" style="31" customWidth="1"/>
    <col min="1563" max="1782" width="10.5703125" style="31"/>
    <col min="1783" max="1790" width="0" style="31" hidden="1" customWidth="1"/>
    <col min="1791" max="1793" width="3.7109375" style="31" customWidth="1"/>
    <col min="1794" max="1794" width="12.7109375" style="31" customWidth="1"/>
    <col min="1795" max="1795" width="47.42578125" style="31" customWidth="1"/>
    <col min="1796" max="1796" width="5.5703125" style="31" customWidth="1"/>
    <col min="1797" max="1798" width="3.7109375" style="31" customWidth="1"/>
    <col min="1799" max="1799" width="22" style="31" customWidth="1"/>
    <col min="1800" max="1800" width="5.5703125" style="31" customWidth="1"/>
    <col min="1801" max="1802" width="3.7109375" style="31" customWidth="1"/>
    <col min="1803" max="1803" width="22" style="31" customWidth="1"/>
    <col min="1804" max="1804" width="5.5703125" style="31" customWidth="1"/>
    <col min="1805" max="1806" width="3.7109375" style="31" customWidth="1"/>
    <col min="1807" max="1807" width="22" style="31" customWidth="1"/>
    <col min="1808" max="1809" width="15.7109375" style="31" customWidth="1"/>
    <col min="1810" max="1810" width="11.7109375" style="31" customWidth="1"/>
    <col min="1811" max="1811" width="6.42578125" style="31" bestFit="1" customWidth="1"/>
    <col min="1812" max="1812" width="11.7109375" style="31" customWidth="1"/>
    <col min="1813" max="1813" width="0" style="31" hidden="1" customWidth="1"/>
    <col min="1814" max="1814" width="3.7109375" style="31" customWidth="1"/>
    <col min="1815" max="1815" width="11.140625" style="31" bestFit="1" customWidth="1"/>
    <col min="1816" max="1817" width="10.5703125" style="31"/>
    <col min="1818" max="1818" width="13.42578125" style="31" customWidth="1"/>
    <col min="1819" max="2038" width="10.5703125" style="31"/>
    <col min="2039" max="2046" width="0" style="31" hidden="1" customWidth="1"/>
    <col min="2047" max="2049" width="3.7109375" style="31" customWidth="1"/>
    <col min="2050" max="2050" width="12.7109375" style="31" customWidth="1"/>
    <col min="2051" max="2051" width="47.42578125" style="31" customWidth="1"/>
    <col min="2052" max="2052" width="5.5703125" style="31" customWidth="1"/>
    <col min="2053" max="2054" width="3.7109375" style="31" customWidth="1"/>
    <col min="2055" max="2055" width="22" style="31" customWidth="1"/>
    <col min="2056" max="2056" width="5.5703125" style="31" customWidth="1"/>
    <col min="2057" max="2058" width="3.7109375" style="31" customWidth="1"/>
    <col min="2059" max="2059" width="22" style="31" customWidth="1"/>
    <col min="2060" max="2060" width="5.5703125" style="31" customWidth="1"/>
    <col min="2061" max="2062" width="3.7109375" style="31" customWidth="1"/>
    <col min="2063" max="2063" width="22" style="31" customWidth="1"/>
    <col min="2064" max="2065" width="15.7109375" style="31" customWidth="1"/>
    <col min="2066" max="2066" width="11.7109375" style="31" customWidth="1"/>
    <col min="2067" max="2067" width="6.42578125" style="31" bestFit="1" customWidth="1"/>
    <col min="2068" max="2068" width="11.7109375" style="31" customWidth="1"/>
    <col min="2069" max="2069" width="0" style="31" hidden="1" customWidth="1"/>
    <col min="2070" max="2070" width="3.7109375" style="31" customWidth="1"/>
    <col min="2071" max="2071" width="11.140625" style="31" bestFit="1" customWidth="1"/>
    <col min="2072" max="2073" width="10.5703125" style="31"/>
    <col min="2074" max="2074" width="13.42578125" style="31" customWidth="1"/>
    <col min="2075" max="2294" width="10.5703125" style="31"/>
    <col min="2295" max="2302" width="0" style="31" hidden="1" customWidth="1"/>
    <col min="2303" max="2305" width="3.7109375" style="31" customWidth="1"/>
    <col min="2306" max="2306" width="12.7109375" style="31" customWidth="1"/>
    <col min="2307" max="2307" width="47.42578125" style="31" customWidth="1"/>
    <col min="2308" max="2308" width="5.5703125" style="31" customWidth="1"/>
    <col min="2309" max="2310" width="3.7109375" style="31" customWidth="1"/>
    <col min="2311" max="2311" width="22" style="31" customWidth="1"/>
    <col min="2312" max="2312" width="5.5703125" style="31" customWidth="1"/>
    <col min="2313" max="2314" width="3.7109375" style="31" customWidth="1"/>
    <col min="2315" max="2315" width="22" style="31" customWidth="1"/>
    <col min="2316" max="2316" width="5.5703125" style="31" customWidth="1"/>
    <col min="2317" max="2318" width="3.7109375" style="31" customWidth="1"/>
    <col min="2319" max="2319" width="22" style="31" customWidth="1"/>
    <col min="2320" max="2321" width="15.7109375" style="31" customWidth="1"/>
    <col min="2322" max="2322" width="11.7109375" style="31" customWidth="1"/>
    <col min="2323" max="2323" width="6.42578125" style="31" bestFit="1" customWidth="1"/>
    <col min="2324" max="2324" width="11.7109375" style="31" customWidth="1"/>
    <col min="2325" max="2325" width="0" style="31" hidden="1" customWidth="1"/>
    <col min="2326" max="2326" width="3.7109375" style="31" customWidth="1"/>
    <col min="2327" max="2327" width="11.140625" style="31" bestFit="1" customWidth="1"/>
    <col min="2328" max="2329" width="10.5703125" style="31"/>
    <col min="2330" max="2330" width="13.42578125" style="31" customWidth="1"/>
    <col min="2331" max="2550" width="10.5703125" style="31"/>
    <col min="2551" max="2558" width="0" style="31" hidden="1" customWidth="1"/>
    <col min="2559" max="2561" width="3.7109375" style="31" customWidth="1"/>
    <col min="2562" max="2562" width="12.7109375" style="31" customWidth="1"/>
    <col min="2563" max="2563" width="47.42578125" style="31" customWidth="1"/>
    <col min="2564" max="2564" width="5.5703125" style="31" customWidth="1"/>
    <col min="2565" max="2566" width="3.7109375" style="31" customWidth="1"/>
    <col min="2567" max="2567" width="22" style="31" customWidth="1"/>
    <col min="2568" max="2568" width="5.5703125" style="31" customWidth="1"/>
    <col min="2569" max="2570" width="3.7109375" style="31" customWidth="1"/>
    <col min="2571" max="2571" width="22" style="31" customWidth="1"/>
    <col min="2572" max="2572" width="5.5703125" style="31" customWidth="1"/>
    <col min="2573" max="2574" width="3.7109375" style="31" customWidth="1"/>
    <col min="2575" max="2575" width="22" style="31" customWidth="1"/>
    <col min="2576" max="2577" width="15.7109375" style="31" customWidth="1"/>
    <col min="2578" max="2578" width="11.7109375" style="31" customWidth="1"/>
    <col min="2579" max="2579" width="6.42578125" style="31" bestFit="1" customWidth="1"/>
    <col min="2580" max="2580" width="11.7109375" style="31" customWidth="1"/>
    <col min="2581" max="2581" width="0" style="31" hidden="1" customWidth="1"/>
    <col min="2582" max="2582" width="3.7109375" style="31" customWidth="1"/>
    <col min="2583" max="2583" width="11.140625" style="31" bestFit="1" customWidth="1"/>
    <col min="2584" max="2585" width="10.5703125" style="31"/>
    <col min="2586" max="2586" width="13.42578125" style="31" customWidth="1"/>
    <col min="2587" max="2806" width="10.5703125" style="31"/>
    <col min="2807" max="2814" width="0" style="31" hidden="1" customWidth="1"/>
    <col min="2815" max="2817" width="3.7109375" style="31" customWidth="1"/>
    <col min="2818" max="2818" width="12.7109375" style="31" customWidth="1"/>
    <col min="2819" max="2819" width="47.42578125" style="31" customWidth="1"/>
    <col min="2820" max="2820" width="5.5703125" style="31" customWidth="1"/>
    <col min="2821" max="2822" width="3.7109375" style="31" customWidth="1"/>
    <col min="2823" max="2823" width="22" style="31" customWidth="1"/>
    <col min="2824" max="2824" width="5.5703125" style="31" customWidth="1"/>
    <col min="2825" max="2826" width="3.7109375" style="31" customWidth="1"/>
    <col min="2827" max="2827" width="22" style="31" customWidth="1"/>
    <col min="2828" max="2828" width="5.5703125" style="31" customWidth="1"/>
    <col min="2829" max="2830" width="3.7109375" style="31" customWidth="1"/>
    <col min="2831" max="2831" width="22" style="31" customWidth="1"/>
    <col min="2832" max="2833" width="15.7109375" style="31" customWidth="1"/>
    <col min="2834" max="2834" width="11.7109375" style="31" customWidth="1"/>
    <col min="2835" max="2835" width="6.42578125" style="31" bestFit="1" customWidth="1"/>
    <col min="2836" max="2836" width="11.7109375" style="31" customWidth="1"/>
    <col min="2837" max="2837" width="0" style="31" hidden="1" customWidth="1"/>
    <col min="2838" max="2838" width="3.7109375" style="31" customWidth="1"/>
    <col min="2839" max="2839" width="11.140625" style="31" bestFit="1" customWidth="1"/>
    <col min="2840" max="2841" width="10.5703125" style="31"/>
    <col min="2842" max="2842" width="13.42578125" style="31" customWidth="1"/>
    <col min="2843" max="3062" width="10.5703125" style="31"/>
    <col min="3063" max="3070" width="0" style="31" hidden="1" customWidth="1"/>
    <col min="3071" max="3073" width="3.7109375" style="31" customWidth="1"/>
    <col min="3074" max="3074" width="12.7109375" style="31" customWidth="1"/>
    <col min="3075" max="3075" width="47.42578125" style="31" customWidth="1"/>
    <col min="3076" max="3076" width="5.5703125" style="31" customWidth="1"/>
    <col min="3077" max="3078" width="3.7109375" style="31" customWidth="1"/>
    <col min="3079" max="3079" width="22" style="31" customWidth="1"/>
    <col min="3080" max="3080" width="5.5703125" style="31" customWidth="1"/>
    <col min="3081" max="3082" width="3.7109375" style="31" customWidth="1"/>
    <col min="3083" max="3083" width="22" style="31" customWidth="1"/>
    <col min="3084" max="3084" width="5.5703125" style="31" customWidth="1"/>
    <col min="3085" max="3086" width="3.7109375" style="31" customWidth="1"/>
    <col min="3087" max="3087" width="22" style="31" customWidth="1"/>
    <col min="3088" max="3089" width="15.7109375" style="31" customWidth="1"/>
    <col min="3090" max="3090" width="11.7109375" style="31" customWidth="1"/>
    <col min="3091" max="3091" width="6.42578125" style="31" bestFit="1" customWidth="1"/>
    <col min="3092" max="3092" width="11.7109375" style="31" customWidth="1"/>
    <col min="3093" max="3093" width="0" style="31" hidden="1" customWidth="1"/>
    <col min="3094" max="3094" width="3.7109375" style="31" customWidth="1"/>
    <col min="3095" max="3095" width="11.140625" style="31" bestFit="1" customWidth="1"/>
    <col min="3096" max="3097" width="10.5703125" style="31"/>
    <col min="3098" max="3098" width="13.42578125" style="31" customWidth="1"/>
    <col min="3099" max="3318" width="10.5703125" style="31"/>
    <col min="3319" max="3326" width="0" style="31" hidden="1" customWidth="1"/>
    <col min="3327" max="3329" width="3.7109375" style="31" customWidth="1"/>
    <col min="3330" max="3330" width="12.7109375" style="31" customWidth="1"/>
    <col min="3331" max="3331" width="47.42578125" style="31" customWidth="1"/>
    <col min="3332" max="3332" width="5.5703125" style="31" customWidth="1"/>
    <col min="3333" max="3334" width="3.7109375" style="31" customWidth="1"/>
    <col min="3335" max="3335" width="22" style="31" customWidth="1"/>
    <col min="3336" max="3336" width="5.5703125" style="31" customWidth="1"/>
    <col min="3337" max="3338" width="3.7109375" style="31" customWidth="1"/>
    <col min="3339" max="3339" width="22" style="31" customWidth="1"/>
    <col min="3340" max="3340" width="5.5703125" style="31" customWidth="1"/>
    <col min="3341" max="3342" width="3.7109375" style="31" customWidth="1"/>
    <col min="3343" max="3343" width="22" style="31" customWidth="1"/>
    <col min="3344" max="3345" width="15.7109375" style="31" customWidth="1"/>
    <col min="3346" max="3346" width="11.7109375" style="31" customWidth="1"/>
    <col min="3347" max="3347" width="6.42578125" style="31" bestFit="1" customWidth="1"/>
    <col min="3348" max="3348" width="11.7109375" style="31" customWidth="1"/>
    <col min="3349" max="3349" width="0" style="31" hidden="1" customWidth="1"/>
    <col min="3350" max="3350" width="3.7109375" style="31" customWidth="1"/>
    <col min="3351" max="3351" width="11.140625" style="31" bestFit="1" customWidth="1"/>
    <col min="3352" max="3353" width="10.5703125" style="31"/>
    <col min="3354" max="3354" width="13.42578125" style="31" customWidth="1"/>
    <col min="3355" max="3574" width="10.5703125" style="31"/>
    <col min="3575" max="3582" width="0" style="31" hidden="1" customWidth="1"/>
    <col min="3583" max="3585" width="3.7109375" style="31" customWidth="1"/>
    <col min="3586" max="3586" width="12.7109375" style="31" customWidth="1"/>
    <col min="3587" max="3587" width="47.42578125" style="31" customWidth="1"/>
    <col min="3588" max="3588" width="5.5703125" style="31" customWidth="1"/>
    <col min="3589" max="3590" width="3.7109375" style="31" customWidth="1"/>
    <col min="3591" max="3591" width="22" style="31" customWidth="1"/>
    <col min="3592" max="3592" width="5.5703125" style="31" customWidth="1"/>
    <col min="3593" max="3594" width="3.7109375" style="31" customWidth="1"/>
    <col min="3595" max="3595" width="22" style="31" customWidth="1"/>
    <col min="3596" max="3596" width="5.5703125" style="31" customWidth="1"/>
    <col min="3597" max="3598" width="3.7109375" style="31" customWidth="1"/>
    <col min="3599" max="3599" width="22" style="31" customWidth="1"/>
    <col min="3600" max="3601" width="15.7109375" style="31" customWidth="1"/>
    <col min="3602" max="3602" width="11.7109375" style="31" customWidth="1"/>
    <col min="3603" max="3603" width="6.42578125" style="31" bestFit="1" customWidth="1"/>
    <col min="3604" max="3604" width="11.7109375" style="31" customWidth="1"/>
    <col min="3605" max="3605" width="0" style="31" hidden="1" customWidth="1"/>
    <col min="3606" max="3606" width="3.7109375" style="31" customWidth="1"/>
    <col min="3607" max="3607" width="11.140625" style="31" bestFit="1" customWidth="1"/>
    <col min="3608" max="3609" width="10.5703125" style="31"/>
    <col min="3610" max="3610" width="13.42578125" style="31" customWidth="1"/>
    <col min="3611" max="3830" width="10.5703125" style="31"/>
    <col min="3831" max="3838" width="0" style="31" hidden="1" customWidth="1"/>
    <col min="3839" max="3841" width="3.7109375" style="31" customWidth="1"/>
    <col min="3842" max="3842" width="12.7109375" style="31" customWidth="1"/>
    <col min="3843" max="3843" width="47.42578125" style="31" customWidth="1"/>
    <col min="3844" max="3844" width="5.5703125" style="31" customWidth="1"/>
    <col min="3845" max="3846" width="3.7109375" style="31" customWidth="1"/>
    <col min="3847" max="3847" width="22" style="31" customWidth="1"/>
    <col min="3848" max="3848" width="5.5703125" style="31" customWidth="1"/>
    <col min="3849" max="3850" width="3.7109375" style="31" customWidth="1"/>
    <col min="3851" max="3851" width="22" style="31" customWidth="1"/>
    <col min="3852" max="3852" width="5.5703125" style="31" customWidth="1"/>
    <col min="3853" max="3854" width="3.7109375" style="31" customWidth="1"/>
    <col min="3855" max="3855" width="22" style="31" customWidth="1"/>
    <col min="3856" max="3857" width="15.7109375" style="31" customWidth="1"/>
    <col min="3858" max="3858" width="11.7109375" style="31" customWidth="1"/>
    <col min="3859" max="3859" width="6.42578125" style="31" bestFit="1" customWidth="1"/>
    <col min="3860" max="3860" width="11.7109375" style="31" customWidth="1"/>
    <col min="3861" max="3861" width="0" style="31" hidden="1" customWidth="1"/>
    <col min="3862" max="3862" width="3.7109375" style="31" customWidth="1"/>
    <col min="3863" max="3863" width="11.140625" style="31" bestFit="1" customWidth="1"/>
    <col min="3864" max="3865" width="10.5703125" style="31"/>
    <col min="3866" max="3866" width="13.42578125" style="31" customWidth="1"/>
    <col min="3867" max="4086" width="10.5703125" style="31"/>
    <col min="4087" max="4094" width="0" style="31" hidden="1" customWidth="1"/>
    <col min="4095" max="4097" width="3.7109375" style="31" customWidth="1"/>
    <col min="4098" max="4098" width="12.7109375" style="31" customWidth="1"/>
    <col min="4099" max="4099" width="47.42578125" style="31" customWidth="1"/>
    <col min="4100" max="4100" width="5.5703125" style="31" customWidth="1"/>
    <col min="4101" max="4102" width="3.7109375" style="31" customWidth="1"/>
    <col min="4103" max="4103" width="22" style="31" customWidth="1"/>
    <col min="4104" max="4104" width="5.5703125" style="31" customWidth="1"/>
    <col min="4105" max="4106" width="3.7109375" style="31" customWidth="1"/>
    <col min="4107" max="4107" width="22" style="31" customWidth="1"/>
    <col min="4108" max="4108" width="5.5703125" style="31" customWidth="1"/>
    <col min="4109" max="4110" width="3.7109375" style="31" customWidth="1"/>
    <col min="4111" max="4111" width="22" style="31" customWidth="1"/>
    <col min="4112" max="4113" width="15.7109375" style="31" customWidth="1"/>
    <col min="4114" max="4114" width="11.7109375" style="31" customWidth="1"/>
    <col min="4115" max="4115" width="6.42578125" style="31" bestFit="1" customWidth="1"/>
    <col min="4116" max="4116" width="11.7109375" style="31" customWidth="1"/>
    <col min="4117" max="4117" width="0" style="31" hidden="1" customWidth="1"/>
    <col min="4118" max="4118" width="3.7109375" style="31" customWidth="1"/>
    <col min="4119" max="4119" width="11.140625" style="31" bestFit="1" customWidth="1"/>
    <col min="4120" max="4121" width="10.5703125" style="31"/>
    <col min="4122" max="4122" width="13.42578125" style="31" customWidth="1"/>
    <col min="4123" max="4342" width="10.5703125" style="31"/>
    <col min="4343" max="4350" width="0" style="31" hidden="1" customWidth="1"/>
    <col min="4351" max="4353" width="3.7109375" style="31" customWidth="1"/>
    <col min="4354" max="4354" width="12.7109375" style="31" customWidth="1"/>
    <col min="4355" max="4355" width="47.42578125" style="31" customWidth="1"/>
    <col min="4356" max="4356" width="5.5703125" style="31" customWidth="1"/>
    <col min="4357" max="4358" width="3.7109375" style="31" customWidth="1"/>
    <col min="4359" max="4359" width="22" style="31" customWidth="1"/>
    <col min="4360" max="4360" width="5.5703125" style="31" customWidth="1"/>
    <col min="4361" max="4362" width="3.7109375" style="31" customWidth="1"/>
    <col min="4363" max="4363" width="22" style="31" customWidth="1"/>
    <col min="4364" max="4364" width="5.5703125" style="31" customWidth="1"/>
    <col min="4365" max="4366" width="3.7109375" style="31" customWidth="1"/>
    <col min="4367" max="4367" width="22" style="31" customWidth="1"/>
    <col min="4368" max="4369" width="15.7109375" style="31" customWidth="1"/>
    <col min="4370" max="4370" width="11.7109375" style="31" customWidth="1"/>
    <col min="4371" max="4371" width="6.42578125" style="31" bestFit="1" customWidth="1"/>
    <col min="4372" max="4372" width="11.7109375" style="31" customWidth="1"/>
    <col min="4373" max="4373" width="0" style="31" hidden="1" customWidth="1"/>
    <col min="4374" max="4374" width="3.7109375" style="31" customWidth="1"/>
    <col min="4375" max="4375" width="11.140625" style="31" bestFit="1" customWidth="1"/>
    <col min="4376" max="4377" width="10.5703125" style="31"/>
    <col min="4378" max="4378" width="13.42578125" style="31" customWidth="1"/>
    <col min="4379" max="4598" width="10.5703125" style="31"/>
    <col min="4599" max="4606" width="0" style="31" hidden="1" customWidth="1"/>
    <col min="4607" max="4609" width="3.7109375" style="31" customWidth="1"/>
    <col min="4610" max="4610" width="12.7109375" style="31" customWidth="1"/>
    <col min="4611" max="4611" width="47.42578125" style="31" customWidth="1"/>
    <col min="4612" max="4612" width="5.5703125" style="31" customWidth="1"/>
    <col min="4613" max="4614" width="3.7109375" style="31" customWidth="1"/>
    <col min="4615" max="4615" width="22" style="31" customWidth="1"/>
    <col min="4616" max="4616" width="5.5703125" style="31" customWidth="1"/>
    <col min="4617" max="4618" width="3.7109375" style="31" customWidth="1"/>
    <col min="4619" max="4619" width="22" style="31" customWidth="1"/>
    <col min="4620" max="4620" width="5.5703125" style="31" customWidth="1"/>
    <col min="4621" max="4622" width="3.7109375" style="31" customWidth="1"/>
    <col min="4623" max="4623" width="22" style="31" customWidth="1"/>
    <col min="4624" max="4625" width="15.7109375" style="31" customWidth="1"/>
    <col min="4626" max="4626" width="11.7109375" style="31" customWidth="1"/>
    <col min="4627" max="4627" width="6.42578125" style="31" bestFit="1" customWidth="1"/>
    <col min="4628" max="4628" width="11.7109375" style="31" customWidth="1"/>
    <col min="4629" max="4629" width="0" style="31" hidden="1" customWidth="1"/>
    <col min="4630" max="4630" width="3.7109375" style="31" customWidth="1"/>
    <col min="4631" max="4631" width="11.140625" style="31" bestFit="1" customWidth="1"/>
    <col min="4632" max="4633" width="10.5703125" style="31"/>
    <col min="4634" max="4634" width="13.42578125" style="31" customWidth="1"/>
    <col min="4635" max="4854" width="10.5703125" style="31"/>
    <col min="4855" max="4862" width="0" style="31" hidden="1" customWidth="1"/>
    <col min="4863" max="4865" width="3.7109375" style="31" customWidth="1"/>
    <col min="4866" max="4866" width="12.7109375" style="31" customWidth="1"/>
    <col min="4867" max="4867" width="47.42578125" style="31" customWidth="1"/>
    <col min="4868" max="4868" width="5.5703125" style="31" customWidth="1"/>
    <col min="4869" max="4870" width="3.7109375" style="31" customWidth="1"/>
    <col min="4871" max="4871" width="22" style="31" customWidth="1"/>
    <col min="4872" max="4872" width="5.5703125" style="31" customWidth="1"/>
    <col min="4873" max="4874" width="3.7109375" style="31" customWidth="1"/>
    <col min="4875" max="4875" width="22" style="31" customWidth="1"/>
    <col min="4876" max="4876" width="5.5703125" style="31" customWidth="1"/>
    <col min="4877" max="4878" width="3.7109375" style="31" customWidth="1"/>
    <col min="4879" max="4879" width="22" style="31" customWidth="1"/>
    <col min="4880" max="4881" width="15.7109375" style="31" customWidth="1"/>
    <col min="4882" max="4882" width="11.7109375" style="31" customWidth="1"/>
    <col min="4883" max="4883" width="6.42578125" style="31" bestFit="1" customWidth="1"/>
    <col min="4884" max="4884" width="11.7109375" style="31" customWidth="1"/>
    <col min="4885" max="4885" width="0" style="31" hidden="1" customWidth="1"/>
    <col min="4886" max="4886" width="3.7109375" style="31" customWidth="1"/>
    <col min="4887" max="4887" width="11.140625" style="31" bestFit="1" customWidth="1"/>
    <col min="4888" max="4889" width="10.5703125" style="31"/>
    <col min="4890" max="4890" width="13.42578125" style="31" customWidth="1"/>
    <col min="4891" max="5110" width="10.5703125" style="31"/>
    <col min="5111" max="5118" width="0" style="31" hidden="1" customWidth="1"/>
    <col min="5119" max="5121" width="3.7109375" style="31" customWidth="1"/>
    <col min="5122" max="5122" width="12.7109375" style="31" customWidth="1"/>
    <col min="5123" max="5123" width="47.42578125" style="31" customWidth="1"/>
    <col min="5124" max="5124" width="5.5703125" style="31" customWidth="1"/>
    <col min="5125" max="5126" width="3.7109375" style="31" customWidth="1"/>
    <col min="5127" max="5127" width="22" style="31" customWidth="1"/>
    <col min="5128" max="5128" width="5.5703125" style="31" customWidth="1"/>
    <col min="5129" max="5130" width="3.7109375" style="31" customWidth="1"/>
    <col min="5131" max="5131" width="22" style="31" customWidth="1"/>
    <col min="5132" max="5132" width="5.5703125" style="31" customWidth="1"/>
    <col min="5133" max="5134" width="3.7109375" style="31" customWidth="1"/>
    <col min="5135" max="5135" width="22" style="31" customWidth="1"/>
    <col min="5136" max="5137" width="15.7109375" style="31" customWidth="1"/>
    <col min="5138" max="5138" width="11.7109375" style="31" customWidth="1"/>
    <col min="5139" max="5139" width="6.42578125" style="31" bestFit="1" customWidth="1"/>
    <col min="5140" max="5140" width="11.7109375" style="31" customWidth="1"/>
    <col min="5141" max="5141" width="0" style="31" hidden="1" customWidth="1"/>
    <col min="5142" max="5142" width="3.7109375" style="31" customWidth="1"/>
    <col min="5143" max="5143" width="11.140625" style="31" bestFit="1" customWidth="1"/>
    <col min="5144" max="5145" width="10.5703125" style="31"/>
    <col min="5146" max="5146" width="13.42578125" style="31" customWidth="1"/>
    <col min="5147" max="5366" width="10.5703125" style="31"/>
    <col min="5367" max="5374" width="0" style="31" hidden="1" customWidth="1"/>
    <col min="5375" max="5377" width="3.7109375" style="31" customWidth="1"/>
    <col min="5378" max="5378" width="12.7109375" style="31" customWidth="1"/>
    <col min="5379" max="5379" width="47.42578125" style="31" customWidth="1"/>
    <col min="5380" max="5380" width="5.5703125" style="31" customWidth="1"/>
    <col min="5381" max="5382" width="3.7109375" style="31" customWidth="1"/>
    <col min="5383" max="5383" width="22" style="31" customWidth="1"/>
    <col min="5384" max="5384" width="5.5703125" style="31" customWidth="1"/>
    <col min="5385" max="5386" width="3.7109375" style="31" customWidth="1"/>
    <col min="5387" max="5387" width="22" style="31" customWidth="1"/>
    <col min="5388" max="5388" width="5.5703125" style="31" customWidth="1"/>
    <col min="5389" max="5390" width="3.7109375" style="31" customWidth="1"/>
    <col min="5391" max="5391" width="22" style="31" customWidth="1"/>
    <col min="5392" max="5393" width="15.7109375" style="31" customWidth="1"/>
    <col min="5394" max="5394" width="11.7109375" style="31" customWidth="1"/>
    <col min="5395" max="5395" width="6.42578125" style="31" bestFit="1" customWidth="1"/>
    <col min="5396" max="5396" width="11.7109375" style="31" customWidth="1"/>
    <col min="5397" max="5397" width="0" style="31" hidden="1" customWidth="1"/>
    <col min="5398" max="5398" width="3.7109375" style="31" customWidth="1"/>
    <col min="5399" max="5399" width="11.140625" style="31" bestFit="1" customWidth="1"/>
    <col min="5400" max="5401" width="10.5703125" style="31"/>
    <col min="5402" max="5402" width="13.42578125" style="31" customWidth="1"/>
    <col min="5403" max="5622" width="10.5703125" style="31"/>
    <col min="5623" max="5630" width="0" style="31" hidden="1" customWidth="1"/>
    <col min="5631" max="5633" width="3.7109375" style="31" customWidth="1"/>
    <col min="5634" max="5634" width="12.7109375" style="31" customWidth="1"/>
    <col min="5635" max="5635" width="47.42578125" style="31" customWidth="1"/>
    <col min="5636" max="5636" width="5.5703125" style="31" customWidth="1"/>
    <col min="5637" max="5638" width="3.7109375" style="31" customWidth="1"/>
    <col min="5639" max="5639" width="22" style="31" customWidth="1"/>
    <col min="5640" max="5640" width="5.5703125" style="31" customWidth="1"/>
    <col min="5641" max="5642" width="3.7109375" style="31" customWidth="1"/>
    <col min="5643" max="5643" width="22" style="31" customWidth="1"/>
    <col min="5644" max="5644" width="5.5703125" style="31" customWidth="1"/>
    <col min="5645" max="5646" width="3.7109375" style="31" customWidth="1"/>
    <col min="5647" max="5647" width="22" style="31" customWidth="1"/>
    <col min="5648" max="5649" width="15.7109375" style="31" customWidth="1"/>
    <col min="5650" max="5650" width="11.7109375" style="31" customWidth="1"/>
    <col min="5651" max="5651" width="6.42578125" style="31" bestFit="1" customWidth="1"/>
    <col min="5652" max="5652" width="11.7109375" style="31" customWidth="1"/>
    <col min="5653" max="5653" width="0" style="31" hidden="1" customWidth="1"/>
    <col min="5654" max="5654" width="3.7109375" style="31" customWidth="1"/>
    <col min="5655" max="5655" width="11.140625" style="31" bestFit="1" customWidth="1"/>
    <col min="5656" max="5657" width="10.5703125" style="31"/>
    <col min="5658" max="5658" width="13.42578125" style="31" customWidth="1"/>
    <col min="5659" max="5878" width="10.5703125" style="31"/>
    <col min="5879" max="5886" width="0" style="31" hidden="1" customWidth="1"/>
    <col min="5887" max="5889" width="3.7109375" style="31" customWidth="1"/>
    <col min="5890" max="5890" width="12.7109375" style="31" customWidth="1"/>
    <col min="5891" max="5891" width="47.42578125" style="31" customWidth="1"/>
    <col min="5892" max="5892" width="5.5703125" style="31" customWidth="1"/>
    <col min="5893" max="5894" width="3.7109375" style="31" customWidth="1"/>
    <col min="5895" max="5895" width="22" style="31" customWidth="1"/>
    <col min="5896" max="5896" width="5.5703125" style="31" customWidth="1"/>
    <col min="5897" max="5898" width="3.7109375" style="31" customWidth="1"/>
    <col min="5899" max="5899" width="22" style="31" customWidth="1"/>
    <col min="5900" max="5900" width="5.5703125" style="31" customWidth="1"/>
    <col min="5901" max="5902" width="3.7109375" style="31" customWidth="1"/>
    <col min="5903" max="5903" width="22" style="31" customWidth="1"/>
    <col min="5904" max="5905" width="15.7109375" style="31" customWidth="1"/>
    <col min="5906" max="5906" width="11.7109375" style="31" customWidth="1"/>
    <col min="5907" max="5907" width="6.42578125" style="31" bestFit="1" customWidth="1"/>
    <col min="5908" max="5908" width="11.7109375" style="31" customWidth="1"/>
    <col min="5909" max="5909" width="0" style="31" hidden="1" customWidth="1"/>
    <col min="5910" max="5910" width="3.7109375" style="31" customWidth="1"/>
    <col min="5911" max="5911" width="11.140625" style="31" bestFit="1" customWidth="1"/>
    <col min="5912" max="5913" width="10.5703125" style="31"/>
    <col min="5914" max="5914" width="13.42578125" style="31" customWidth="1"/>
    <col min="5915" max="6134" width="10.5703125" style="31"/>
    <col min="6135" max="6142" width="0" style="31" hidden="1" customWidth="1"/>
    <col min="6143" max="6145" width="3.7109375" style="31" customWidth="1"/>
    <col min="6146" max="6146" width="12.7109375" style="31" customWidth="1"/>
    <col min="6147" max="6147" width="47.42578125" style="31" customWidth="1"/>
    <col min="6148" max="6148" width="5.5703125" style="31" customWidth="1"/>
    <col min="6149" max="6150" width="3.7109375" style="31" customWidth="1"/>
    <col min="6151" max="6151" width="22" style="31" customWidth="1"/>
    <col min="6152" max="6152" width="5.5703125" style="31" customWidth="1"/>
    <col min="6153" max="6154" width="3.7109375" style="31" customWidth="1"/>
    <col min="6155" max="6155" width="22" style="31" customWidth="1"/>
    <col min="6156" max="6156" width="5.5703125" style="31" customWidth="1"/>
    <col min="6157" max="6158" width="3.7109375" style="31" customWidth="1"/>
    <col min="6159" max="6159" width="22" style="31" customWidth="1"/>
    <col min="6160" max="6161" width="15.7109375" style="31" customWidth="1"/>
    <col min="6162" max="6162" width="11.7109375" style="31" customWidth="1"/>
    <col min="6163" max="6163" width="6.42578125" style="31" bestFit="1" customWidth="1"/>
    <col min="6164" max="6164" width="11.7109375" style="31" customWidth="1"/>
    <col min="6165" max="6165" width="0" style="31" hidden="1" customWidth="1"/>
    <col min="6166" max="6166" width="3.7109375" style="31" customWidth="1"/>
    <col min="6167" max="6167" width="11.140625" style="31" bestFit="1" customWidth="1"/>
    <col min="6168" max="6169" width="10.5703125" style="31"/>
    <col min="6170" max="6170" width="13.42578125" style="31" customWidth="1"/>
    <col min="6171" max="6390" width="10.5703125" style="31"/>
    <col min="6391" max="6398" width="0" style="31" hidden="1" customWidth="1"/>
    <col min="6399" max="6401" width="3.7109375" style="31" customWidth="1"/>
    <col min="6402" max="6402" width="12.7109375" style="31" customWidth="1"/>
    <col min="6403" max="6403" width="47.42578125" style="31" customWidth="1"/>
    <col min="6404" max="6404" width="5.5703125" style="31" customWidth="1"/>
    <col min="6405" max="6406" width="3.7109375" style="31" customWidth="1"/>
    <col min="6407" max="6407" width="22" style="31" customWidth="1"/>
    <col min="6408" max="6408" width="5.5703125" style="31" customWidth="1"/>
    <col min="6409" max="6410" width="3.7109375" style="31" customWidth="1"/>
    <col min="6411" max="6411" width="22" style="31" customWidth="1"/>
    <col min="6412" max="6412" width="5.5703125" style="31" customWidth="1"/>
    <col min="6413" max="6414" width="3.7109375" style="31" customWidth="1"/>
    <col min="6415" max="6415" width="22" style="31" customWidth="1"/>
    <col min="6416" max="6417" width="15.7109375" style="31" customWidth="1"/>
    <col min="6418" max="6418" width="11.7109375" style="31" customWidth="1"/>
    <col min="6419" max="6419" width="6.42578125" style="31" bestFit="1" customWidth="1"/>
    <col min="6420" max="6420" width="11.7109375" style="31" customWidth="1"/>
    <col min="6421" max="6421" width="0" style="31" hidden="1" customWidth="1"/>
    <col min="6422" max="6422" width="3.7109375" style="31" customWidth="1"/>
    <col min="6423" max="6423" width="11.140625" style="31" bestFit="1" customWidth="1"/>
    <col min="6424" max="6425" width="10.5703125" style="31"/>
    <col min="6426" max="6426" width="13.42578125" style="31" customWidth="1"/>
    <col min="6427" max="6646" width="10.5703125" style="31"/>
    <col min="6647" max="6654" width="0" style="31" hidden="1" customWidth="1"/>
    <col min="6655" max="6657" width="3.7109375" style="31" customWidth="1"/>
    <col min="6658" max="6658" width="12.7109375" style="31" customWidth="1"/>
    <col min="6659" max="6659" width="47.42578125" style="31" customWidth="1"/>
    <col min="6660" max="6660" width="5.5703125" style="31" customWidth="1"/>
    <col min="6661" max="6662" width="3.7109375" style="31" customWidth="1"/>
    <col min="6663" max="6663" width="22" style="31" customWidth="1"/>
    <col min="6664" max="6664" width="5.5703125" style="31" customWidth="1"/>
    <col min="6665" max="6666" width="3.7109375" style="31" customWidth="1"/>
    <col min="6667" max="6667" width="22" style="31" customWidth="1"/>
    <col min="6668" max="6668" width="5.5703125" style="31" customWidth="1"/>
    <col min="6669" max="6670" width="3.7109375" style="31" customWidth="1"/>
    <col min="6671" max="6671" width="22" style="31" customWidth="1"/>
    <col min="6672" max="6673" width="15.7109375" style="31" customWidth="1"/>
    <col min="6674" max="6674" width="11.7109375" style="31" customWidth="1"/>
    <col min="6675" max="6675" width="6.42578125" style="31" bestFit="1" customWidth="1"/>
    <col min="6676" max="6676" width="11.7109375" style="31" customWidth="1"/>
    <col min="6677" max="6677" width="0" style="31" hidden="1" customWidth="1"/>
    <col min="6678" max="6678" width="3.7109375" style="31" customWidth="1"/>
    <col min="6679" max="6679" width="11.140625" style="31" bestFit="1" customWidth="1"/>
    <col min="6680" max="6681" width="10.5703125" style="31"/>
    <col min="6682" max="6682" width="13.42578125" style="31" customWidth="1"/>
    <col min="6683" max="6902" width="10.5703125" style="31"/>
    <col min="6903" max="6910" width="0" style="31" hidden="1" customWidth="1"/>
    <col min="6911" max="6913" width="3.7109375" style="31" customWidth="1"/>
    <col min="6914" max="6914" width="12.7109375" style="31" customWidth="1"/>
    <col min="6915" max="6915" width="47.42578125" style="31" customWidth="1"/>
    <col min="6916" max="6916" width="5.5703125" style="31" customWidth="1"/>
    <col min="6917" max="6918" width="3.7109375" style="31" customWidth="1"/>
    <col min="6919" max="6919" width="22" style="31" customWidth="1"/>
    <col min="6920" max="6920" width="5.5703125" style="31" customWidth="1"/>
    <col min="6921" max="6922" width="3.7109375" style="31" customWidth="1"/>
    <col min="6923" max="6923" width="22" style="31" customWidth="1"/>
    <col min="6924" max="6924" width="5.5703125" style="31" customWidth="1"/>
    <col min="6925" max="6926" width="3.7109375" style="31" customWidth="1"/>
    <col min="6927" max="6927" width="22" style="31" customWidth="1"/>
    <col min="6928" max="6929" width="15.7109375" style="31" customWidth="1"/>
    <col min="6930" max="6930" width="11.7109375" style="31" customWidth="1"/>
    <col min="6931" max="6931" width="6.42578125" style="31" bestFit="1" customWidth="1"/>
    <col min="6932" max="6932" width="11.7109375" style="31" customWidth="1"/>
    <col min="6933" max="6933" width="0" style="31" hidden="1" customWidth="1"/>
    <col min="6934" max="6934" width="3.7109375" style="31" customWidth="1"/>
    <col min="6935" max="6935" width="11.140625" style="31" bestFit="1" customWidth="1"/>
    <col min="6936" max="6937" width="10.5703125" style="31"/>
    <col min="6938" max="6938" width="13.42578125" style="31" customWidth="1"/>
    <col min="6939" max="7158" width="10.5703125" style="31"/>
    <col min="7159" max="7166" width="0" style="31" hidden="1" customWidth="1"/>
    <col min="7167" max="7169" width="3.7109375" style="31" customWidth="1"/>
    <col min="7170" max="7170" width="12.7109375" style="31" customWidth="1"/>
    <col min="7171" max="7171" width="47.42578125" style="31" customWidth="1"/>
    <col min="7172" max="7172" width="5.5703125" style="31" customWidth="1"/>
    <col min="7173" max="7174" width="3.7109375" style="31" customWidth="1"/>
    <col min="7175" max="7175" width="22" style="31" customWidth="1"/>
    <col min="7176" max="7176" width="5.5703125" style="31" customWidth="1"/>
    <col min="7177" max="7178" width="3.7109375" style="31" customWidth="1"/>
    <col min="7179" max="7179" width="22" style="31" customWidth="1"/>
    <col min="7180" max="7180" width="5.5703125" style="31" customWidth="1"/>
    <col min="7181" max="7182" width="3.7109375" style="31" customWidth="1"/>
    <col min="7183" max="7183" width="22" style="31" customWidth="1"/>
    <col min="7184" max="7185" width="15.7109375" style="31" customWidth="1"/>
    <col min="7186" max="7186" width="11.7109375" style="31" customWidth="1"/>
    <col min="7187" max="7187" width="6.42578125" style="31" bestFit="1" customWidth="1"/>
    <col min="7188" max="7188" width="11.7109375" style="31" customWidth="1"/>
    <col min="7189" max="7189" width="0" style="31" hidden="1" customWidth="1"/>
    <col min="7190" max="7190" width="3.7109375" style="31" customWidth="1"/>
    <col min="7191" max="7191" width="11.140625" style="31" bestFit="1" customWidth="1"/>
    <col min="7192" max="7193" width="10.5703125" style="31"/>
    <col min="7194" max="7194" width="13.42578125" style="31" customWidth="1"/>
    <col min="7195" max="7414" width="10.5703125" style="31"/>
    <col min="7415" max="7422" width="0" style="31" hidden="1" customWidth="1"/>
    <col min="7423" max="7425" width="3.7109375" style="31" customWidth="1"/>
    <col min="7426" max="7426" width="12.7109375" style="31" customWidth="1"/>
    <col min="7427" max="7427" width="47.42578125" style="31" customWidth="1"/>
    <col min="7428" max="7428" width="5.5703125" style="31" customWidth="1"/>
    <col min="7429" max="7430" width="3.7109375" style="31" customWidth="1"/>
    <col min="7431" max="7431" width="22" style="31" customWidth="1"/>
    <col min="7432" max="7432" width="5.5703125" style="31" customWidth="1"/>
    <col min="7433" max="7434" width="3.7109375" style="31" customWidth="1"/>
    <col min="7435" max="7435" width="22" style="31" customWidth="1"/>
    <col min="7436" max="7436" width="5.5703125" style="31" customWidth="1"/>
    <col min="7437" max="7438" width="3.7109375" style="31" customWidth="1"/>
    <col min="7439" max="7439" width="22" style="31" customWidth="1"/>
    <col min="7440" max="7441" width="15.7109375" style="31" customWidth="1"/>
    <col min="7442" max="7442" width="11.7109375" style="31" customWidth="1"/>
    <col min="7443" max="7443" width="6.42578125" style="31" bestFit="1" customWidth="1"/>
    <col min="7444" max="7444" width="11.7109375" style="31" customWidth="1"/>
    <col min="7445" max="7445" width="0" style="31" hidden="1" customWidth="1"/>
    <col min="7446" max="7446" width="3.7109375" style="31" customWidth="1"/>
    <col min="7447" max="7447" width="11.140625" style="31" bestFit="1" customWidth="1"/>
    <col min="7448" max="7449" width="10.5703125" style="31"/>
    <col min="7450" max="7450" width="13.42578125" style="31" customWidth="1"/>
    <col min="7451" max="7670" width="10.5703125" style="31"/>
    <col min="7671" max="7678" width="0" style="31" hidden="1" customWidth="1"/>
    <col min="7679" max="7681" width="3.7109375" style="31" customWidth="1"/>
    <col min="7682" max="7682" width="12.7109375" style="31" customWidth="1"/>
    <col min="7683" max="7683" width="47.42578125" style="31" customWidth="1"/>
    <col min="7684" max="7684" width="5.5703125" style="31" customWidth="1"/>
    <col min="7685" max="7686" width="3.7109375" style="31" customWidth="1"/>
    <col min="7687" max="7687" width="22" style="31" customWidth="1"/>
    <col min="7688" max="7688" width="5.5703125" style="31" customWidth="1"/>
    <col min="7689" max="7690" width="3.7109375" style="31" customWidth="1"/>
    <col min="7691" max="7691" width="22" style="31" customWidth="1"/>
    <col min="7692" max="7692" width="5.5703125" style="31" customWidth="1"/>
    <col min="7693" max="7694" width="3.7109375" style="31" customWidth="1"/>
    <col min="7695" max="7695" width="22" style="31" customWidth="1"/>
    <col min="7696" max="7697" width="15.7109375" style="31" customWidth="1"/>
    <col min="7698" max="7698" width="11.7109375" style="31" customWidth="1"/>
    <col min="7699" max="7699" width="6.42578125" style="31" bestFit="1" customWidth="1"/>
    <col min="7700" max="7700" width="11.7109375" style="31" customWidth="1"/>
    <col min="7701" max="7701" width="0" style="31" hidden="1" customWidth="1"/>
    <col min="7702" max="7702" width="3.7109375" style="31" customWidth="1"/>
    <col min="7703" max="7703" width="11.140625" style="31" bestFit="1" customWidth="1"/>
    <col min="7704" max="7705" width="10.5703125" style="31"/>
    <col min="7706" max="7706" width="13.42578125" style="31" customWidth="1"/>
    <col min="7707" max="7926" width="10.5703125" style="31"/>
    <col min="7927" max="7934" width="0" style="31" hidden="1" customWidth="1"/>
    <col min="7935" max="7937" width="3.7109375" style="31" customWidth="1"/>
    <col min="7938" max="7938" width="12.7109375" style="31" customWidth="1"/>
    <col min="7939" max="7939" width="47.42578125" style="31" customWidth="1"/>
    <col min="7940" max="7940" width="5.5703125" style="31" customWidth="1"/>
    <col min="7941" max="7942" width="3.7109375" style="31" customWidth="1"/>
    <col min="7943" max="7943" width="22" style="31" customWidth="1"/>
    <col min="7944" max="7944" width="5.5703125" style="31" customWidth="1"/>
    <col min="7945" max="7946" width="3.7109375" style="31" customWidth="1"/>
    <col min="7947" max="7947" width="22" style="31" customWidth="1"/>
    <col min="7948" max="7948" width="5.5703125" style="31" customWidth="1"/>
    <col min="7949" max="7950" width="3.7109375" style="31" customWidth="1"/>
    <col min="7951" max="7951" width="22" style="31" customWidth="1"/>
    <col min="7952" max="7953" width="15.7109375" style="31" customWidth="1"/>
    <col min="7954" max="7954" width="11.7109375" style="31" customWidth="1"/>
    <col min="7955" max="7955" width="6.42578125" style="31" bestFit="1" customWidth="1"/>
    <col min="7956" max="7956" width="11.7109375" style="31" customWidth="1"/>
    <col min="7957" max="7957" width="0" style="31" hidden="1" customWidth="1"/>
    <col min="7958" max="7958" width="3.7109375" style="31" customWidth="1"/>
    <col min="7959" max="7959" width="11.140625" style="31" bestFit="1" customWidth="1"/>
    <col min="7960" max="7961" width="10.5703125" style="31"/>
    <col min="7962" max="7962" width="13.42578125" style="31" customWidth="1"/>
    <col min="7963" max="8182" width="10.5703125" style="31"/>
    <col min="8183" max="8190" width="0" style="31" hidden="1" customWidth="1"/>
    <col min="8191" max="8193" width="3.7109375" style="31" customWidth="1"/>
    <col min="8194" max="8194" width="12.7109375" style="31" customWidth="1"/>
    <col min="8195" max="8195" width="47.42578125" style="31" customWidth="1"/>
    <col min="8196" max="8196" width="5.5703125" style="31" customWidth="1"/>
    <col min="8197" max="8198" width="3.7109375" style="31" customWidth="1"/>
    <col min="8199" max="8199" width="22" style="31" customWidth="1"/>
    <col min="8200" max="8200" width="5.5703125" style="31" customWidth="1"/>
    <col min="8201" max="8202" width="3.7109375" style="31" customWidth="1"/>
    <col min="8203" max="8203" width="22" style="31" customWidth="1"/>
    <col min="8204" max="8204" width="5.5703125" style="31" customWidth="1"/>
    <col min="8205" max="8206" width="3.7109375" style="31" customWidth="1"/>
    <col min="8207" max="8207" width="22" style="31" customWidth="1"/>
    <col min="8208" max="8209" width="15.7109375" style="31" customWidth="1"/>
    <col min="8210" max="8210" width="11.7109375" style="31" customWidth="1"/>
    <col min="8211" max="8211" width="6.42578125" style="31" bestFit="1" customWidth="1"/>
    <col min="8212" max="8212" width="11.7109375" style="31" customWidth="1"/>
    <col min="8213" max="8213" width="0" style="31" hidden="1" customWidth="1"/>
    <col min="8214" max="8214" width="3.7109375" style="31" customWidth="1"/>
    <col min="8215" max="8215" width="11.140625" style="31" bestFit="1" customWidth="1"/>
    <col min="8216" max="8217" width="10.5703125" style="31"/>
    <col min="8218" max="8218" width="13.42578125" style="31" customWidth="1"/>
    <col min="8219" max="8438" width="10.5703125" style="31"/>
    <col min="8439" max="8446" width="0" style="31" hidden="1" customWidth="1"/>
    <col min="8447" max="8449" width="3.7109375" style="31" customWidth="1"/>
    <col min="8450" max="8450" width="12.7109375" style="31" customWidth="1"/>
    <col min="8451" max="8451" width="47.42578125" style="31" customWidth="1"/>
    <col min="8452" max="8452" width="5.5703125" style="31" customWidth="1"/>
    <col min="8453" max="8454" width="3.7109375" style="31" customWidth="1"/>
    <col min="8455" max="8455" width="22" style="31" customWidth="1"/>
    <col min="8456" max="8456" width="5.5703125" style="31" customWidth="1"/>
    <col min="8457" max="8458" width="3.7109375" style="31" customWidth="1"/>
    <col min="8459" max="8459" width="22" style="31" customWidth="1"/>
    <col min="8460" max="8460" width="5.5703125" style="31" customWidth="1"/>
    <col min="8461" max="8462" width="3.7109375" style="31" customWidth="1"/>
    <col min="8463" max="8463" width="22" style="31" customWidth="1"/>
    <col min="8464" max="8465" width="15.7109375" style="31" customWidth="1"/>
    <col min="8466" max="8466" width="11.7109375" style="31" customWidth="1"/>
    <col min="8467" max="8467" width="6.42578125" style="31" bestFit="1" customWidth="1"/>
    <col min="8468" max="8468" width="11.7109375" style="31" customWidth="1"/>
    <col min="8469" max="8469" width="0" style="31" hidden="1" customWidth="1"/>
    <col min="8470" max="8470" width="3.7109375" style="31" customWidth="1"/>
    <col min="8471" max="8471" width="11.140625" style="31" bestFit="1" customWidth="1"/>
    <col min="8472" max="8473" width="10.5703125" style="31"/>
    <col min="8474" max="8474" width="13.42578125" style="31" customWidth="1"/>
    <col min="8475" max="8694" width="10.5703125" style="31"/>
    <col min="8695" max="8702" width="0" style="31" hidden="1" customWidth="1"/>
    <col min="8703" max="8705" width="3.7109375" style="31" customWidth="1"/>
    <col min="8706" max="8706" width="12.7109375" style="31" customWidth="1"/>
    <col min="8707" max="8707" width="47.42578125" style="31" customWidth="1"/>
    <col min="8708" max="8708" width="5.5703125" style="31" customWidth="1"/>
    <col min="8709" max="8710" width="3.7109375" style="31" customWidth="1"/>
    <col min="8711" max="8711" width="22" style="31" customWidth="1"/>
    <col min="8712" max="8712" width="5.5703125" style="31" customWidth="1"/>
    <col min="8713" max="8714" width="3.7109375" style="31" customWidth="1"/>
    <col min="8715" max="8715" width="22" style="31" customWidth="1"/>
    <col min="8716" max="8716" width="5.5703125" style="31" customWidth="1"/>
    <col min="8717" max="8718" width="3.7109375" style="31" customWidth="1"/>
    <col min="8719" max="8719" width="22" style="31" customWidth="1"/>
    <col min="8720" max="8721" width="15.7109375" style="31" customWidth="1"/>
    <col min="8722" max="8722" width="11.7109375" style="31" customWidth="1"/>
    <col min="8723" max="8723" width="6.42578125" style="31" bestFit="1" customWidth="1"/>
    <col min="8724" max="8724" width="11.7109375" style="31" customWidth="1"/>
    <col min="8725" max="8725" width="0" style="31" hidden="1" customWidth="1"/>
    <col min="8726" max="8726" width="3.7109375" style="31" customWidth="1"/>
    <col min="8727" max="8727" width="11.140625" style="31" bestFit="1" customWidth="1"/>
    <col min="8728" max="8729" width="10.5703125" style="31"/>
    <col min="8730" max="8730" width="13.42578125" style="31" customWidth="1"/>
    <col min="8731" max="8950" width="10.5703125" style="31"/>
    <col min="8951" max="8958" width="0" style="31" hidden="1" customWidth="1"/>
    <col min="8959" max="8961" width="3.7109375" style="31" customWidth="1"/>
    <col min="8962" max="8962" width="12.7109375" style="31" customWidth="1"/>
    <col min="8963" max="8963" width="47.42578125" style="31" customWidth="1"/>
    <col min="8964" max="8964" width="5.5703125" style="31" customWidth="1"/>
    <col min="8965" max="8966" width="3.7109375" style="31" customWidth="1"/>
    <col min="8967" max="8967" width="22" style="31" customWidth="1"/>
    <col min="8968" max="8968" width="5.5703125" style="31" customWidth="1"/>
    <col min="8969" max="8970" width="3.7109375" style="31" customWidth="1"/>
    <col min="8971" max="8971" width="22" style="31" customWidth="1"/>
    <col min="8972" max="8972" width="5.5703125" style="31" customWidth="1"/>
    <col min="8973" max="8974" width="3.7109375" style="31" customWidth="1"/>
    <col min="8975" max="8975" width="22" style="31" customWidth="1"/>
    <col min="8976" max="8977" width="15.7109375" style="31" customWidth="1"/>
    <col min="8978" max="8978" width="11.7109375" style="31" customWidth="1"/>
    <col min="8979" max="8979" width="6.42578125" style="31" bestFit="1" customWidth="1"/>
    <col min="8980" max="8980" width="11.7109375" style="31" customWidth="1"/>
    <col min="8981" max="8981" width="0" style="31" hidden="1" customWidth="1"/>
    <col min="8982" max="8982" width="3.7109375" style="31" customWidth="1"/>
    <col min="8983" max="8983" width="11.140625" style="31" bestFit="1" customWidth="1"/>
    <col min="8984" max="8985" width="10.5703125" style="31"/>
    <col min="8986" max="8986" width="13.42578125" style="31" customWidth="1"/>
    <col min="8987" max="9206" width="10.5703125" style="31"/>
    <col min="9207" max="9214" width="0" style="31" hidden="1" customWidth="1"/>
    <col min="9215" max="9217" width="3.7109375" style="31" customWidth="1"/>
    <col min="9218" max="9218" width="12.7109375" style="31" customWidth="1"/>
    <col min="9219" max="9219" width="47.42578125" style="31" customWidth="1"/>
    <col min="9220" max="9220" width="5.5703125" style="31" customWidth="1"/>
    <col min="9221" max="9222" width="3.7109375" style="31" customWidth="1"/>
    <col min="9223" max="9223" width="22" style="31" customWidth="1"/>
    <col min="9224" max="9224" width="5.5703125" style="31" customWidth="1"/>
    <col min="9225" max="9226" width="3.7109375" style="31" customWidth="1"/>
    <col min="9227" max="9227" width="22" style="31" customWidth="1"/>
    <col min="9228" max="9228" width="5.5703125" style="31" customWidth="1"/>
    <col min="9229" max="9230" width="3.7109375" style="31" customWidth="1"/>
    <col min="9231" max="9231" width="22" style="31" customWidth="1"/>
    <col min="9232" max="9233" width="15.7109375" style="31" customWidth="1"/>
    <col min="9234" max="9234" width="11.7109375" style="31" customWidth="1"/>
    <col min="9235" max="9235" width="6.42578125" style="31" bestFit="1" customWidth="1"/>
    <col min="9236" max="9236" width="11.7109375" style="31" customWidth="1"/>
    <col min="9237" max="9237" width="0" style="31" hidden="1" customWidth="1"/>
    <col min="9238" max="9238" width="3.7109375" style="31" customWidth="1"/>
    <col min="9239" max="9239" width="11.140625" style="31" bestFit="1" customWidth="1"/>
    <col min="9240" max="9241" width="10.5703125" style="31"/>
    <col min="9242" max="9242" width="13.42578125" style="31" customWidth="1"/>
    <col min="9243" max="9462" width="10.5703125" style="31"/>
    <col min="9463" max="9470" width="0" style="31" hidden="1" customWidth="1"/>
    <col min="9471" max="9473" width="3.7109375" style="31" customWidth="1"/>
    <col min="9474" max="9474" width="12.7109375" style="31" customWidth="1"/>
    <col min="9475" max="9475" width="47.42578125" style="31" customWidth="1"/>
    <col min="9476" max="9476" width="5.5703125" style="31" customWidth="1"/>
    <col min="9477" max="9478" width="3.7109375" style="31" customWidth="1"/>
    <col min="9479" max="9479" width="22" style="31" customWidth="1"/>
    <col min="9480" max="9480" width="5.5703125" style="31" customWidth="1"/>
    <col min="9481" max="9482" width="3.7109375" style="31" customWidth="1"/>
    <col min="9483" max="9483" width="22" style="31" customWidth="1"/>
    <col min="9484" max="9484" width="5.5703125" style="31" customWidth="1"/>
    <col min="9485" max="9486" width="3.7109375" style="31" customWidth="1"/>
    <col min="9487" max="9487" width="22" style="31" customWidth="1"/>
    <col min="9488" max="9489" width="15.7109375" style="31" customWidth="1"/>
    <col min="9490" max="9490" width="11.7109375" style="31" customWidth="1"/>
    <col min="9491" max="9491" width="6.42578125" style="31" bestFit="1" customWidth="1"/>
    <col min="9492" max="9492" width="11.7109375" style="31" customWidth="1"/>
    <col min="9493" max="9493" width="0" style="31" hidden="1" customWidth="1"/>
    <col min="9494" max="9494" width="3.7109375" style="31" customWidth="1"/>
    <col min="9495" max="9495" width="11.140625" style="31" bestFit="1" customWidth="1"/>
    <col min="9496" max="9497" width="10.5703125" style="31"/>
    <col min="9498" max="9498" width="13.42578125" style="31" customWidth="1"/>
    <col min="9499" max="9718" width="10.5703125" style="31"/>
    <col min="9719" max="9726" width="0" style="31" hidden="1" customWidth="1"/>
    <col min="9727" max="9729" width="3.7109375" style="31" customWidth="1"/>
    <col min="9730" max="9730" width="12.7109375" style="31" customWidth="1"/>
    <col min="9731" max="9731" width="47.42578125" style="31" customWidth="1"/>
    <col min="9732" max="9732" width="5.5703125" style="31" customWidth="1"/>
    <col min="9733" max="9734" width="3.7109375" style="31" customWidth="1"/>
    <col min="9735" max="9735" width="22" style="31" customWidth="1"/>
    <col min="9736" max="9736" width="5.5703125" style="31" customWidth="1"/>
    <col min="9737" max="9738" width="3.7109375" style="31" customWidth="1"/>
    <col min="9739" max="9739" width="22" style="31" customWidth="1"/>
    <col min="9740" max="9740" width="5.5703125" style="31" customWidth="1"/>
    <col min="9741" max="9742" width="3.7109375" style="31" customWidth="1"/>
    <col min="9743" max="9743" width="22" style="31" customWidth="1"/>
    <col min="9744" max="9745" width="15.7109375" style="31" customWidth="1"/>
    <col min="9746" max="9746" width="11.7109375" style="31" customWidth="1"/>
    <col min="9747" max="9747" width="6.42578125" style="31" bestFit="1" customWidth="1"/>
    <col min="9748" max="9748" width="11.7109375" style="31" customWidth="1"/>
    <col min="9749" max="9749" width="0" style="31" hidden="1" customWidth="1"/>
    <col min="9750" max="9750" width="3.7109375" style="31" customWidth="1"/>
    <col min="9751" max="9751" width="11.140625" style="31" bestFit="1" customWidth="1"/>
    <col min="9752" max="9753" width="10.5703125" style="31"/>
    <col min="9754" max="9754" width="13.42578125" style="31" customWidth="1"/>
    <col min="9755" max="9974" width="10.5703125" style="31"/>
    <col min="9975" max="9982" width="0" style="31" hidden="1" customWidth="1"/>
    <col min="9983" max="9985" width="3.7109375" style="31" customWidth="1"/>
    <col min="9986" max="9986" width="12.7109375" style="31" customWidth="1"/>
    <col min="9987" max="9987" width="47.42578125" style="31" customWidth="1"/>
    <col min="9988" max="9988" width="5.5703125" style="31" customWidth="1"/>
    <col min="9989" max="9990" width="3.7109375" style="31" customWidth="1"/>
    <col min="9991" max="9991" width="22" style="31" customWidth="1"/>
    <col min="9992" max="9992" width="5.5703125" style="31" customWidth="1"/>
    <col min="9993" max="9994" width="3.7109375" style="31" customWidth="1"/>
    <col min="9995" max="9995" width="22" style="31" customWidth="1"/>
    <col min="9996" max="9996" width="5.5703125" style="31" customWidth="1"/>
    <col min="9997" max="9998" width="3.7109375" style="31" customWidth="1"/>
    <col min="9999" max="9999" width="22" style="31" customWidth="1"/>
    <col min="10000" max="10001" width="15.7109375" style="31" customWidth="1"/>
    <col min="10002" max="10002" width="11.7109375" style="31" customWidth="1"/>
    <col min="10003" max="10003" width="6.42578125" style="31" bestFit="1" customWidth="1"/>
    <col min="10004" max="10004" width="11.7109375" style="31" customWidth="1"/>
    <col min="10005" max="10005" width="0" style="31" hidden="1" customWidth="1"/>
    <col min="10006" max="10006" width="3.7109375" style="31" customWidth="1"/>
    <col min="10007" max="10007" width="11.140625" style="31" bestFit="1" customWidth="1"/>
    <col min="10008" max="10009" width="10.5703125" style="31"/>
    <col min="10010" max="10010" width="13.42578125" style="31" customWidth="1"/>
    <col min="10011" max="10230" width="10.5703125" style="31"/>
    <col min="10231" max="10238" width="0" style="31" hidden="1" customWidth="1"/>
    <col min="10239" max="10241" width="3.7109375" style="31" customWidth="1"/>
    <col min="10242" max="10242" width="12.7109375" style="31" customWidth="1"/>
    <col min="10243" max="10243" width="47.42578125" style="31" customWidth="1"/>
    <col min="10244" max="10244" width="5.5703125" style="31" customWidth="1"/>
    <col min="10245" max="10246" width="3.7109375" style="31" customWidth="1"/>
    <col min="10247" max="10247" width="22" style="31" customWidth="1"/>
    <col min="10248" max="10248" width="5.5703125" style="31" customWidth="1"/>
    <col min="10249" max="10250" width="3.7109375" style="31" customWidth="1"/>
    <col min="10251" max="10251" width="22" style="31" customWidth="1"/>
    <col min="10252" max="10252" width="5.5703125" style="31" customWidth="1"/>
    <col min="10253" max="10254" width="3.7109375" style="31" customWidth="1"/>
    <col min="10255" max="10255" width="22" style="31" customWidth="1"/>
    <col min="10256" max="10257" width="15.7109375" style="31" customWidth="1"/>
    <col min="10258" max="10258" width="11.7109375" style="31" customWidth="1"/>
    <col min="10259" max="10259" width="6.42578125" style="31" bestFit="1" customWidth="1"/>
    <col min="10260" max="10260" width="11.7109375" style="31" customWidth="1"/>
    <col min="10261" max="10261" width="0" style="31" hidden="1" customWidth="1"/>
    <col min="10262" max="10262" width="3.7109375" style="31" customWidth="1"/>
    <col min="10263" max="10263" width="11.140625" style="31" bestFit="1" customWidth="1"/>
    <col min="10264" max="10265" width="10.5703125" style="31"/>
    <col min="10266" max="10266" width="13.42578125" style="31" customWidth="1"/>
    <col min="10267" max="10486" width="10.5703125" style="31"/>
    <col min="10487" max="10494" width="0" style="31" hidden="1" customWidth="1"/>
    <col min="10495" max="10497" width="3.7109375" style="31" customWidth="1"/>
    <col min="10498" max="10498" width="12.7109375" style="31" customWidth="1"/>
    <col min="10499" max="10499" width="47.42578125" style="31" customWidth="1"/>
    <col min="10500" max="10500" width="5.5703125" style="31" customWidth="1"/>
    <col min="10501" max="10502" width="3.7109375" style="31" customWidth="1"/>
    <col min="10503" max="10503" width="22" style="31" customWidth="1"/>
    <col min="10504" max="10504" width="5.5703125" style="31" customWidth="1"/>
    <col min="10505" max="10506" width="3.7109375" style="31" customWidth="1"/>
    <col min="10507" max="10507" width="22" style="31" customWidth="1"/>
    <col min="10508" max="10508" width="5.5703125" style="31" customWidth="1"/>
    <col min="10509" max="10510" width="3.7109375" style="31" customWidth="1"/>
    <col min="10511" max="10511" width="22" style="31" customWidth="1"/>
    <col min="10512" max="10513" width="15.7109375" style="31" customWidth="1"/>
    <col min="10514" max="10514" width="11.7109375" style="31" customWidth="1"/>
    <col min="10515" max="10515" width="6.42578125" style="31" bestFit="1" customWidth="1"/>
    <col min="10516" max="10516" width="11.7109375" style="31" customWidth="1"/>
    <col min="10517" max="10517" width="0" style="31" hidden="1" customWidth="1"/>
    <col min="10518" max="10518" width="3.7109375" style="31" customWidth="1"/>
    <col min="10519" max="10519" width="11.140625" style="31" bestFit="1" customWidth="1"/>
    <col min="10520" max="10521" width="10.5703125" style="31"/>
    <col min="10522" max="10522" width="13.42578125" style="31" customWidth="1"/>
    <col min="10523" max="10742" width="10.5703125" style="31"/>
    <col min="10743" max="10750" width="0" style="31" hidden="1" customWidth="1"/>
    <col min="10751" max="10753" width="3.7109375" style="31" customWidth="1"/>
    <col min="10754" max="10754" width="12.7109375" style="31" customWidth="1"/>
    <col min="10755" max="10755" width="47.42578125" style="31" customWidth="1"/>
    <col min="10756" max="10756" width="5.5703125" style="31" customWidth="1"/>
    <col min="10757" max="10758" width="3.7109375" style="31" customWidth="1"/>
    <col min="10759" max="10759" width="22" style="31" customWidth="1"/>
    <col min="10760" max="10760" width="5.5703125" style="31" customWidth="1"/>
    <col min="10761" max="10762" width="3.7109375" style="31" customWidth="1"/>
    <col min="10763" max="10763" width="22" style="31" customWidth="1"/>
    <col min="10764" max="10764" width="5.5703125" style="31" customWidth="1"/>
    <col min="10765" max="10766" width="3.7109375" style="31" customWidth="1"/>
    <col min="10767" max="10767" width="22" style="31" customWidth="1"/>
    <col min="10768" max="10769" width="15.7109375" style="31" customWidth="1"/>
    <col min="10770" max="10770" width="11.7109375" style="31" customWidth="1"/>
    <col min="10771" max="10771" width="6.42578125" style="31" bestFit="1" customWidth="1"/>
    <col min="10772" max="10772" width="11.7109375" style="31" customWidth="1"/>
    <col min="10773" max="10773" width="0" style="31" hidden="1" customWidth="1"/>
    <col min="10774" max="10774" width="3.7109375" style="31" customWidth="1"/>
    <col min="10775" max="10775" width="11.140625" style="31" bestFit="1" customWidth="1"/>
    <col min="10776" max="10777" width="10.5703125" style="31"/>
    <col min="10778" max="10778" width="13.42578125" style="31" customWidth="1"/>
    <col min="10779" max="10998" width="10.5703125" style="31"/>
    <col min="10999" max="11006" width="0" style="31" hidden="1" customWidth="1"/>
    <col min="11007" max="11009" width="3.7109375" style="31" customWidth="1"/>
    <col min="11010" max="11010" width="12.7109375" style="31" customWidth="1"/>
    <col min="11011" max="11011" width="47.42578125" style="31" customWidth="1"/>
    <col min="11012" max="11012" width="5.5703125" style="31" customWidth="1"/>
    <col min="11013" max="11014" width="3.7109375" style="31" customWidth="1"/>
    <col min="11015" max="11015" width="22" style="31" customWidth="1"/>
    <col min="11016" max="11016" width="5.5703125" style="31" customWidth="1"/>
    <col min="11017" max="11018" width="3.7109375" style="31" customWidth="1"/>
    <col min="11019" max="11019" width="22" style="31" customWidth="1"/>
    <col min="11020" max="11020" width="5.5703125" style="31" customWidth="1"/>
    <col min="11021" max="11022" width="3.7109375" style="31" customWidth="1"/>
    <col min="11023" max="11023" width="22" style="31" customWidth="1"/>
    <col min="11024" max="11025" width="15.7109375" style="31" customWidth="1"/>
    <col min="11026" max="11026" width="11.7109375" style="31" customWidth="1"/>
    <col min="11027" max="11027" width="6.42578125" style="31" bestFit="1" customWidth="1"/>
    <col min="11028" max="11028" width="11.7109375" style="31" customWidth="1"/>
    <col min="11029" max="11029" width="0" style="31" hidden="1" customWidth="1"/>
    <col min="11030" max="11030" width="3.7109375" style="31" customWidth="1"/>
    <col min="11031" max="11031" width="11.140625" style="31" bestFit="1" customWidth="1"/>
    <col min="11032" max="11033" width="10.5703125" style="31"/>
    <col min="11034" max="11034" width="13.42578125" style="31" customWidth="1"/>
    <col min="11035" max="11254" width="10.5703125" style="31"/>
    <col min="11255" max="11262" width="0" style="31" hidden="1" customWidth="1"/>
    <col min="11263" max="11265" width="3.7109375" style="31" customWidth="1"/>
    <col min="11266" max="11266" width="12.7109375" style="31" customWidth="1"/>
    <col min="11267" max="11267" width="47.42578125" style="31" customWidth="1"/>
    <col min="11268" max="11268" width="5.5703125" style="31" customWidth="1"/>
    <col min="11269" max="11270" width="3.7109375" style="31" customWidth="1"/>
    <col min="11271" max="11271" width="22" style="31" customWidth="1"/>
    <col min="11272" max="11272" width="5.5703125" style="31" customWidth="1"/>
    <col min="11273" max="11274" width="3.7109375" style="31" customWidth="1"/>
    <col min="11275" max="11275" width="22" style="31" customWidth="1"/>
    <col min="11276" max="11276" width="5.5703125" style="31" customWidth="1"/>
    <col min="11277" max="11278" width="3.7109375" style="31" customWidth="1"/>
    <col min="11279" max="11279" width="22" style="31" customWidth="1"/>
    <col min="11280" max="11281" width="15.7109375" style="31" customWidth="1"/>
    <col min="11282" max="11282" width="11.7109375" style="31" customWidth="1"/>
    <col min="11283" max="11283" width="6.42578125" style="31" bestFit="1" customWidth="1"/>
    <col min="11284" max="11284" width="11.7109375" style="31" customWidth="1"/>
    <col min="11285" max="11285" width="0" style="31" hidden="1" customWidth="1"/>
    <col min="11286" max="11286" width="3.7109375" style="31" customWidth="1"/>
    <col min="11287" max="11287" width="11.140625" style="31" bestFit="1" customWidth="1"/>
    <col min="11288" max="11289" width="10.5703125" style="31"/>
    <col min="11290" max="11290" width="13.42578125" style="31" customWidth="1"/>
    <col min="11291" max="11510" width="10.5703125" style="31"/>
    <col min="11511" max="11518" width="0" style="31" hidden="1" customWidth="1"/>
    <col min="11519" max="11521" width="3.7109375" style="31" customWidth="1"/>
    <col min="11522" max="11522" width="12.7109375" style="31" customWidth="1"/>
    <col min="11523" max="11523" width="47.42578125" style="31" customWidth="1"/>
    <col min="11524" max="11524" width="5.5703125" style="31" customWidth="1"/>
    <col min="11525" max="11526" width="3.7109375" style="31" customWidth="1"/>
    <col min="11527" max="11527" width="22" style="31" customWidth="1"/>
    <col min="11528" max="11528" width="5.5703125" style="31" customWidth="1"/>
    <col min="11529" max="11530" width="3.7109375" style="31" customWidth="1"/>
    <col min="11531" max="11531" width="22" style="31" customWidth="1"/>
    <col min="11532" max="11532" width="5.5703125" style="31" customWidth="1"/>
    <col min="11533" max="11534" width="3.7109375" style="31" customWidth="1"/>
    <col min="11535" max="11535" width="22" style="31" customWidth="1"/>
    <col min="11536" max="11537" width="15.7109375" style="31" customWidth="1"/>
    <col min="11538" max="11538" width="11.7109375" style="31" customWidth="1"/>
    <col min="11539" max="11539" width="6.42578125" style="31" bestFit="1" customWidth="1"/>
    <col min="11540" max="11540" width="11.7109375" style="31" customWidth="1"/>
    <col min="11541" max="11541" width="0" style="31" hidden="1" customWidth="1"/>
    <col min="11542" max="11542" width="3.7109375" style="31" customWidth="1"/>
    <col min="11543" max="11543" width="11.140625" style="31" bestFit="1" customWidth="1"/>
    <col min="11544" max="11545" width="10.5703125" style="31"/>
    <col min="11546" max="11546" width="13.42578125" style="31" customWidth="1"/>
    <col min="11547" max="11766" width="10.5703125" style="31"/>
    <col min="11767" max="11774" width="0" style="31" hidden="1" customWidth="1"/>
    <col min="11775" max="11777" width="3.7109375" style="31" customWidth="1"/>
    <col min="11778" max="11778" width="12.7109375" style="31" customWidth="1"/>
    <col min="11779" max="11779" width="47.42578125" style="31" customWidth="1"/>
    <col min="11780" max="11780" width="5.5703125" style="31" customWidth="1"/>
    <col min="11781" max="11782" width="3.7109375" style="31" customWidth="1"/>
    <col min="11783" max="11783" width="22" style="31" customWidth="1"/>
    <col min="11784" max="11784" width="5.5703125" style="31" customWidth="1"/>
    <col min="11785" max="11786" width="3.7109375" style="31" customWidth="1"/>
    <col min="11787" max="11787" width="22" style="31" customWidth="1"/>
    <col min="11788" max="11788" width="5.5703125" style="31" customWidth="1"/>
    <col min="11789" max="11790" width="3.7109375" style="31" customWidth="1"/>
    <col min="11791" max="11791" width="22" style="31" customWidth="1"/>
    <col min="11792" max="11793" width="15.7109375" style="31" customWidth="1"/>
    <col min="11794" max="11794" width="11.7109375" style="31" customWidth="1"/>
    <col min="11795" max="11795" width="6.42578125" style="31" bestFit="1" customWidth="1"/>
    <col min="11796" max="11796" width="11.7109375" style="31" customWidth="1"/>
    <col min="11797" max="11797" width="0" style="31" hidden="1" customWidth="1"/>
    <col min="11798" max="11798" width="3.7109375" style="31" customWidth="1"/>
    <col min="11799" max="11799" width="11.140625" style="31" bestFit="1" customWidth="1"/>
    <col min="11800" max="11801" width="10.5703125" style="31"/>
    <col min="11802" max="11802" width="13.42578125" style="31" customWidth="1"/>
    <col min="11803" max="12022" width="10.5703125" style="31"/>
    <col min="12023" max="12030" width="0" style="31" hidden="1" customWidth="1"/>
    <col min="12031" max="12033" width="3.7109375" style="31" customWidth="1"/>
    <col min="12034" max="12034" width="12.7109375" style="31" customWidth="1"/>
    <col min="12035" max="12035" width="47.42578125" style="31" customWidth="1"/>
    <col min="12036" max="12036" width="5.5703125" style="31" customWidth="1"/>
    <col min="12037" max="12038" width="3.7109375" style="31" customWidth="1"/>
    <col min="12039" max="12039" width="22" style="31" customWidth="1"/>
    <col min="12040" max="12040" width="5.5703125" style="31" customWidth="1"/>
    <col min="12041" max="12042" width="3.7109375" style="31" customWidth="1"/>
    <col min="12043" max="12043" width="22" style="31" customWidth="1"/>
    <col min="12044" max="12044" width="5.5703125" style="31" customWidth="1"/>
    <col min="12045" max="12046" width="3.7109375" style="31" customWidth="1"/>
    <col min="12047" max="12047" width="22" style="31" customWidth="1"/>
    <col min="12048" max="12049" width="15.7109375" style="31" customWidth="1"/>
    <col min="12050" max="12050" width="11.7109375" style="31" customWidth="1"/>
    <col min="12051" max="12051" width="6.42578125" style="31" bestFit="1" customWidth="1"/>
    <col min="12052" max="12052" width="11.7109375" style="31" customWidth="1"/>
    <col min="12053" max="12053" width="0" style="31" hidden="1" customWidth="1"/>
    <col min="12054" max="12054" width="3.7109375" style="31" customWidth="1"/>
    <col min="12055" max="12055" width="11.140625" style="31" bestFit="1" customWidth="1"/>
    <col min="12056" max="12057" width="10.5703125" style="31"/>
    <col min="12058" max="12058" width="13.42578125" style="31" customWidth="1"/>
    <col min="12059" max="12278" width="10.5703125" style="31"/>
    <col min="12279" max="12286" width="0" style="31" hidden="1" customWidth="1"/>
    <col min="12287" max="12289" width="3.7109375" style="31" customWidth="1"/>
    <col min="12290" max="12290" width="12.7109375" style="31" customWidth="1"/>
    <col min="12291" max="12291" width="47.42578125" style="31" customWidth="1"/>
    <col min="12292" max="12292" width="5.5703125" style="31" customWidth="1"/>
    <col min="12293" max="12294" width="3.7109375" style="31" customWidth="1"/>
    <col min="12295" max="12295" width="22" style="31" customWidth="1"/>
    <col min="12296" max="12296" width="5.5703125" style="31" customWidth="1"/>
    <col min="12297" max="12298" width="3.7109375" style="31" customWidth="1"/>
    <col min="12299" max="12299" width="22" style="31" customWidth="1"/>
    <col min="12300" max="12300" width="5.5703125" style="31" customWidth="1"/>
    <col min="12301" max="12302" width="3.7109375" style="31" customWidth="1"/>
    <col min="12303" max="12303" width="22" style="31" customWidth="1"/>
    <col min="12304" max="12305" width="15.7109375" style="31" customWidth="1"/>
    <col min="12306" max="12306" width="11.7109375" style="31" customWidth="1"/>
    <col min="12307" max="12307" width="6.42578125" style="31" bestFit="1" customWidth="1"/>
    <col min="12308" max="12308" width="11.7109375" style="31" customWidth="1"/>
    <col min="12309" max="12309" width="0" style="31" hidden="1" customWidth="1"/>
    <col min="12310" max="12310" width="3.7109375" style="31" customWidth="1"/>
    <col min="12311" max="12311" width="11.140625" style="31" bestFit="1" customWidth="1"/>
    <col min="12312" max="12313" width="10.5703125" style="31"/>
    <col min="12314" max="12314" width="13.42578125" style="31" customWidth="1"/>
    <col min="12315" max="12534" width="10.5703125" style="31"/>
    <col min="12535" max="12542" width="0" style="31" hidden="1" customWidth="1"/>
    <col min="12543" max="12545" width="3.7109375" style="31" customWidth="1"/>
    <col min="12546" max="12546" width="12.7109375" style="31" customWidth="1"/>
    <col min="12547" max="12547" width="47.42578125" style="31" customWidth="1"/>
    <col min="12548" max="12548" width="5.5703125" style="31" customWidth="1"/>
    <col min="12549" max="12550" width="3.7109375" style="31" customWidth="1"/>
    <col min="12551" max="12551" width="22" style="31" customWidth="1"/>
    <col min="12552" max="12552" width="5.5703125" style="31" customWidth="1"/>
    <col min="12553" max="12554" width="3.7109375" style="31" customWidth="1"/>
    <col min="12555" max="12555" width="22" style="31" customWidth="1"/>
    <col min="12556" max="12556" width="5.5703125" style="31" customWidth="1"/>
    <col min="12557" max="12558" width="3.7109375" style="31" customWidth="1"/>
    <col min="12559" max="12559" width="22" style="31" customWidth="1"/>
    <col min="12560" max="12561" width="15.7109375" style="31" customWidth="1"/>
    <col min="12562" max="12562" width="11.7109375" style="31" customWidth="1"/>
    <col min="12563" max="12563" width="6.42578125" style="31" bestFit="1" customWidth="1"/>
    <col min="12564" max="12564" width="11.7109375" style="31" customWidth="1"/>
    <col min="12565" max="12565" width="0" style="31" hidden="1" customWidth="1"/>
    <col min="12566" max="12566" width="3.7109375" style="31" customWidth="1"/>
    <col min="12567" max="12567" width="11.140625" style="31" bestFit="1" customWidth="1"/>
    <col min="12568" max="12569" width="10.5703125" style="31"/>
    <col min="12570" max="12570" width="13.42578125" style="31" customWidth="1"/>
    <col min="12571" max="12790" width="10.5703125" style="31"/>
    <col min="12791" max="12798" width="0" style="31" hidden="1" customWidth="1"/>
    <col min="12799" max="12801" width="3.7109375" style="31" customWidth="1"/>
    <col min="12802" max="12802" width="12.7109375" style="31" customWidth="1"/>
    <col min="12803" max="12803" width="47.42578125" style="31" customWidth="1"/>
    <col min="12804" max="12804" width="5.5703125" style="31" customWidth="1"/>
    <col min="12805" max="12806" width="3.7109375" style="31" customWidth="1"/>
    <col min="12807" max="12807" width="22" style="31" customWidth="1"/>
    <col min="12808" max="12808" width="5.5703125" style="31" customWidth="1"/>
    <col min="12809" max="12810" width="3.7109375" style="31" customWidth="1"/>
    <col min="12811" max="12811" width="22" style="31" customWidth="1"/>
    <col min="12812" max="12812" width="5.5703125" style="31" customWidth="1"/>
    <col min="12813" max="12814" width="3.7109375" style="31" customWidth="1"/>
    <col min="12815" max="12815" width="22" style="31" customWidth="1"/>
    <col min="12816" max="12817" width="15.7109375" style="31" customWidth="1"/>
    <col min="12818" max="12818" width="11.7109375" style="31" customWidth="1"/>
    <col min="12819" max="12819" width="6.42578125" style="31" bestFit="1" customWidth="1"/>
    <col min="12820" max="12820" width="11.7109375" style="31" customWidth="1"/>
    <col min="12821" max="12821" width="0" style="31" hidden="1" customWidth="1"/>
    <col min="12822" max="12822" width="3.7109375" style="31" customWidth="1"/>
    <col min="12823" max="12823" width="11.140625" style="31" bestFit="1" customWidth="1"/>
    <col min="12824" max="12825" width="10.5703125" style="31"/>
    <col min="12826" max="12826" width="13.42578125" style="31" customWidth="1"/>
    <col min="12827" max="13046" width="10.5703125" style="31"/>
    <col min="13047" max="13054" width="0" style="31" hidden="1" customWidth="1"/>
    <col min="13055" max="13057" width="3.7109375" style="31" customWidth="1"/>
    <col min="13058" max="13058" width="12.7109375" style="31" customWidth="1"/>
    <col min="13059" max="13059" width="47.42578125" style="31" customWidth="1"/>
    <col min="13060" max="13060" width="5.5703125" style="31" customWidth="1"/>
    <col min="13061" max="13062" width="3.7109375" style="31" customWidth="1"/>
    <col min="13063" max="13063" width="22" style="31" customWidth="1"/>
    <col min="13064" max="13064" width="5.5703125" style="31" customWidth="1"/>
    <col min="13065" max="13066" width="3.7109375" style="31" customWidth="1"/>
    <col min="13067" max="13067" width="22" style="31" customWidth="1"/>
    <col min="13068" max="13068" width="5.5703125" style="31" customWidth="1"/>
    <col min="13069" max="13070" width="3.7109375" style="31" customWidth="1"/>
    <col min="13071" max="13071" width="22" style="31" customWidth="1"/>
    <col min="13072" max="13073" width="15.7109375" style="31" customWidth="1"/>
    <col min="13074" max="13074" width="11.7109375" style="31" customWidth="1"/>
    <col min="13075" max="13075" width="6.42578125" style="31" bestFit="1" customWidth="1"/>
    <col min="13076" max="13076" width="11.7109375" style="31" customWidth="1"/>
    <col min="13077" max="13077" width="0" style="31" hidden="1" customWidth="1"/>
    <col min="13078" max="13078" width="3.7109375" style="31" customWidth="1"/>
    <col min="13079" max="13079" width="11.140625" style="31" bestFit="1" customWidth="1"/>
    <col min="13080" max="13081" width="10.5703125" style="31"/>
    <col min="13082" max="13082" width="13.42578125" style="31" customWidth="1"/>
    <col min="13083" max="13302" width="10.5703125" style="31"/>
    <col min="13303" max="13310" width="0" style="31" hidden="1" customWidth="1"/>
    <col min="13311" max="13313" width="3.7109375" style="31" customWidth="1"/>
    <col min="13314" max="13314" width="12.7109375" style="31" customWidth="1"/>
    <col min="13315" max="13315" width="47.42578125" style="31" customWidth="1"/>
    <col min="13316" max="13316" width="5.5703125" style="31" customWidth="1"/>
    <col min="13317" max="13318" width="3.7109375" style="31" customWidth="1"/>
    <col min="13319" max="13319" width="22" style="31" customWidth="1"/>
    <col min="13320" max="13320" width="5.5703125" style="31" customWidth="1"/>
    <col min="13321" max="13322" width="3.7109375" style="31" customWidth="1"/>
    <col min="13323" max="13323" width="22" style="31" customWidth="1"/>
    <col min="13324" max="13324" width="5.5703125" style="31" customWidth="1"/>
    <col min="13325" max="13326" width="3.7109375" style="31" customWidth="1"/>
    <col min="13327" max="13327" width="22" style="31" customWidth="1"/>
    <col min="13328" max="13329" width="15.7109375" style="31" customWidth="1"/>
    <col min="13330" max="13330" width="11.7109375" style="31" customWidth="1"/>
    <col min="13331" max="13331" width="6.42578125" style="31" bestFit="1" customWidth="1"/>
    <col min="13332" max="13332" width="11.7109375" style="31" customWidth="1"/>
    <col min="13333" max="13333" width="0" style="31" hidden="1" customWidth="1"/>
    <col min="13334" max="13334" width="3.7109375" style="31" customWidth="1"/>
    <col min="13335" max="13335" width="11.140625" style="31" bestFit="1" customWidth="1"/>
    <col min="13336" max="13337" width="10.5703125" style="31"/>
    <col min="13338" max="13338" width="13.42578125" style="31" customWidth="1"/>
    <col min="13339" max="13558" width="10.5703125" style="31"/>
    <col min="13559" max="13566" width="0" style="31" hidden="1" customWidth="1"/>
    <col min="13567" max="13569" width="3.7109375" style="31" customWidth="1"/>
    <col min="13570" max="13570" width="12.7109375" style="31" customWidth="1"/>
    <col min="13571" max="13571" width="47.42578125" style="31" customWidth="1"/>
    <col min="13572" max="13572" width="5.5703125" style="31" customWidth="1"/>
    <col min="13573" max="13574" width="3.7109375" style="31" customWidth="1"/>
    <col min="13575" max="13575" width="22" style="31" customWidth="1"/>
    <col min="13576" max="13576" width="5.5703125" style="31" customWidth="1"/>
    <col min="13577" max="13578" width="3.7109375" style="31" customWidth="1"/>
    <col min="13579" max="13579" width="22" style="31" customWidth="1"/>
    <col min="13580" max="13580" width="5.5703125" style="31" customWidth="1"/>
    <col min="13581" max="13582" width="3.7109375" style="31" customWidth="1"/>
    <col min="13583" max="13583" width="22" style="31" customWidth="1"/>
    <col min="13584" max="13585" width="15.7109375" style="31" customWidth="1"/>
    <col min="13586" max="13586" width="11.7109375" style="31" customWidth="1"/>
    <col min="13587" max="13587" width="6.42578125" style="31" bestFit="1" customWidth="1"/>
    <col min="13588" max="13588" width="11.7109375" style="31" customWidth="1"/>
    <col min="13589" max="13589" width="0" style="31" hidden="1" customWidth="1"/>
    <col min="13590" max="13590" width="3.7109375" style="31" customWidth="1"/>
    <col min="13591" max="13591" width="11.140625" style="31" bestFit="1" customWidth="1"/>
    <col min="13592" max="13593" width="10.5703125" style="31"/>
    <col min="13594" max="13594" width="13.42578125" style="31" customWidth="1"/>
    <col min="13595" max="13814" width="10.5703125" style="31"/>
    <col min="13815" max="13822" width="0" style="31" hidden="1" customWidth="1"/>
    <col min="13823" max="13825" width="3.7109375" style="31" customWidth="1"/>
    <col min="13826" max="13826" width="12.7109375" style="31" customWidth="1"/>
    <col min="13827" max="13827" width="47.42578125" style="31" customWidth="1"/>
    <col min="13828" max="13828" width="5.5703125" style="31" customWidth="1"/>
    <col min="13829" max="13830" width="3.7109375" style="31" customWidth="1"/>
    <col min="13831" max="13831" width="22" style="31" customWidth="1"/>
    <col min="13832" max="13832" width="5.5703125" style="31" customWidth="1"/>
    <col min="13833" max="13834" width="3.7109375" style="31" customWidth="1"/>
    <col min="13835" max="13835" width="22" style="31" customWidth="1"/>
    <col min="13836" max="13836" width="5.5703125" style="31" customWidth="1"/>
    <col min="13837" max="13838" width="3.7109375" style="31" customWidth="1"/>
    <col min="13839" max="13839" width="22" style="31" customWidth="1"/>
    <col min="13840" max="13841" width="15.7109375" style="31" customWidth="1"/>
    <col min="13842" max="13842" width="11.7109375" style="31" customWidth="1"/>
    <col min="13843" max="13843" width="6.42578125" style="31" bestFit="1" customWidth="1"/>
    <col min="13844" max="13844" width="11.7109375" style="31" customWidth="1"/>
    <col min="13845" max="13845" width="0" style="31" hidden="1" customWidth="1"/>
    <col min="13846" max="13846" width="3.7109375" style="31" customWidth="1"/>
    <col min="13847" max="13847" width="11.140625" style="31" bestFit="1" customWidth="1"/>
    <col min="13848" max="13849" width="10.5703125" style="31"/>
    <col min="13850" max="13850" width="13.42578125" style="31" customWidth="1"/>
    <col min="13851" max="14070" width="10.5703125" style="31"/>
    <col min="14071" max="14078" width="0" style="31" hidden="1" customWidth="1"/>
    <col min="14079" max="14081" width="3.7109375" style="31" customWidth="1"/>
    <col min="14082" max="14082" width="12.7109375" style="31" customWidth="1"/>
    <col min="14083" max="14083" width="47.42578125" style="31" customWidth="1"/>
    <col min="14084" max="14084" width="5.5703125" style="31" customWidth="1"/>
    <col min="14085" max="14086" width="3.7109375" style="31" customWidth="1"/>
    <col min="14087" max="14087" width="22" style="31" customWidth="1"/>
    <col min="14088" max="14088" width="5.5703125" style="31" customWidth="1"/>
    <col min="14089" max="14090" width="3.7109375" style="31" customWidth="1"/>
    <col min="14091" max="14091" width="22" style="31" customWidth="1"/>
    <col min="14092" max="14092" width="5.5703125" style="31" customWidth="1"/>
    <col min="14093" max="14094" width="3.7109375" style="31" customWidth="1"/>
    <col min="14095" max="14095" width="22" style="31" customWidth="1"/>
    <col min="14096" max="14097" width="15.7109375" style="31" customWidth="1"/>
    <col min="14098" max="14098" width="11.7109375" style="31" customWidth="1"/>
    <col min="14099" max="14099" width="6.42578125" style="31" bestFit="1" customWidth="1"/>
    <col min="14100" max="14100" width="11.7109375" style="31" customWidth="1"/>
    <col min="14101" max="14101" width="0" style="31" hidden="1" customWidth="1"/>
    <col min="14102" max="14102" width="3.7109375" style="31" customWidth="1"/>
    <col min="14103" max="14103" width="11.140625" style="31" bestFit="1" customWidth="1"/>
    <col min="14104" max="14105" width="10.5703125" style="31"/>
    <col min="14106" max="14106" width="13.42578125" style="31" customWidth="1"/>
    <col min="14107" max="14326" width="10.5703125" style="31"/>
    <col min="14327" max="14334" width="0" style="31" hidden="1" customWidth="1"/>
    <col min="14335" max="14337" width="3.7109375" style="31" customWidth="1"/>
    <col min="14338" max="14338" width="12.7109375" style="31" customWidth="1"/>
    <col min="14339" max="14339" width="47.42578125" style="31" customWidth="1"/>
    <col min="14340" max="14340" width="5.5703125" style="31" customWidth="1"/>
    <col min="14341" max="14342" width="3.7109375" style="31" customWidth="1"/>
    <col min="14343" max="14343" width="22" style="31" customWidth="1"/>
    <col min="14344" max="14344" width="5.5703125" style="31" customWidth="1"/>
    <col min="14345" max="14346" width="3.7109375" style="31" customWidth="1"/>
    <col min="14347" max="14347" width="22" style="31" customWidth="1"/>
    <col min="14348" max="14348" width="5.5703125" style="31" customWidth="1"/>
    <col min="14349" max="14350" width="3.7109375" style="31" customWidth="1"/>
    <col min="14351" max="14351" width="22" style="31" customWidth="1"/>
    <col min="14352" max="14353" width="15.7109375" style="31" customWidth="1"/>
    <col min="14354" max="14354" width="11.7109375" style="31" customWidth="1"/>
    <col min="14355" max="14355" width="6.42578125" style="31" bestFit="1" customWidth="1"/>
    <col min="14356" max="14356" width="11.7109375" style="31" customWidth="1"/>
    <col min="14357" max="14357" width="0" style="31" hidden="1" customWidth="1"/>
    <col min="14358" max="14358" width="3.7109375" style="31" customWidth="1"/>
    <col min="14359" max="14359" width="11.140625" style="31" bestFit="1" customWidth="1"/>
    <col min="14360" max="14361" width="10.5703125" style="31"/>
    <col min="14362" max="14362" width="13.42578125" style="31" customWidth="1"/>
    <col min="14363" max="14582" width="10.5703125" style="31"/>
    <col min="14583" max="14590" width="0" style="31" hidden="1" customWidth="1"/>
    <col min="14591" max="14593" width="3.7109375" style="31" customWidth="1"/>
    <col min="14594" max="14594" width="12.7109375" style="31" customWidth="1"/>
    <col min="14595" max="14595" width="47.42578125" style="31" customWidth="1"/>
    <col min="14596" max="14596" width="5.5703125" style="31" customWidth="1"/>
    <col min="14597" max="14598" width="3.7109375" style="31" customWidth="1"/>
    <col min="14599" max="14599" width="22" style="31" customWidth="1"/>
    <col min="14600" max="14600" width="5.5703125" style="31" customWidth="1"/>
    <col min="14601" max="14602" width="3.7109375" style="31" customWidth="1"/>
    <col min="14603" max="14603" width="22" style="31" customWidth="1"/>
    <col min="14604" max="14604" width="5.5703125" style="31" customWidth="1"/>
    <col min="14605" max="14606" width="3.7109375" style="31" customWidth="1"/>
    <col min="14607" max="14607" width="22" style="31" customWidth="1"/>
    <col min="14608" max="14609" width="15.7109375" style="31" customWidth="1"/>
    <col min="14610" max="14610" width="11.7109375" style="31" customWidth="1"/>
    <col min="14611" max="14611" width="6.42578125" style="31" bestFit="1" customWidth="1"/>
    <col min="14612" max="14612" width="11.7109375" style="31" customWidth="1"/>
    <col min="14613" max="14613" width="0" style="31" hidden="1" customWidth="1"/>
    <col min="14614" max="14614" width="3.7109375" style="31" customWidth="1"/>
    <col min="14615" max="14615" width="11.140625" style="31" bestFit="1" customWidth="1"/>
    <col min="14616" max="14617" width="10.5703125" style="31"/>
    <col min="14618" max="14618" width="13.42578125" style="31" customWidth="1"/>
    <col min="14619" max="14838" width="10.5703125" style="31"/>
    <col min="14839" max="14846" width="0" style="31" hidden="1" customWidth="1"/>
    <col min="14847" max="14849" width="3.7109375" style="31" customWidth="1"/>
    <col min="14850" max="14850" width="12.7109375" style="31" customWidth="1"/>
    <col min="14851" max="14851" width="47.42578125" style="31" customWidth="1"/>
    <col min="14852" max="14852" width="5.5703125" style="31" customWidth="1"/>
    <col min="14853" max="14854" width="3.7109375" style="31" customWidth="1"/>
    <col min="14855" max="14855" width="22" style="31" customWidth="1"/>
    <col min="14856" max="14856" width="5.5703125" style="31" customWidth="1"/>
    <col min="14857" max="14858" width="3.7109375" style="31" customWidth="1"/>
    <col min="14859" max="14859" width="22" style="31" customWidth="1"/>
    <col min="14860" max="14860" width="5.5703125" style="31" customWidth="1"/>
    <col min="14861" max="14862" width="3.7109375" style="31" customWidth="1"/>
    <col min="14863" max="14863" width="22" style="31" customWidth="1"/>
    <col min="14864" max="14865" width="15.7109375" style="31" customWidth="1"/>
    <col min="14866" max="14866" width="11.7109375" style="31" customWidth="1"/>
    <col min="14867" max="14867" width="6.42578125" style="31" bestFit="1" customWidth="1"/>
    <col min="14868" max="14868" width="11.7109375" style="31" customWidth="1"/>
    <col min="14869" max="14869" width="0" style="31" hidden="1" customWidth="1"/>
    <col min="14870" max="14870" width="3.7109375" style="31" customWidth="1"/>
    <col min="14871" max="14871" width="11.140625" style="31" bestFit="1" customWidth="1"/>
    <col min="14872" max="14873" width="10.5703125" style="31"/>
    <col min="14874" max="14874" width="13.42578125" style="31" customWidth="1"/>
    <col min="14875" max="15094" width="10.5703125" style="31"/>
    <col min="15095" max="15102" width="0" style="31" hidden="1" customWidth="1"/>
    <col min="15103" max="15105" width="3.7109375" style="31" customWidth="1"/>
    <col min="15106" max="15106" width="12.7109375" style="31" customWidth="1"/>
    <col min="15107" max="15107" width="47.42578125" style="31" customWidth="1"/>
    <col min="15108" max="15108" width="5.5703125" style="31" customWidth="1"/>
    <col min="15109" max="15110" width="3.7109375" style="31" customWidth="1"/>
    <col min="15111" max="15111" width="22" style="31" customWidth="1"/>
    <col min="15112" max="15112" width="5.5703125" style="31" customWidth="1"/>
    <col min="15113" max="15114" width="3.7109375" style="31" customWidth="1"/>
    <col min="15115" max="15115" width="22" style="31" customWidth="1"/>
    <col min="15116" max="15116" width="5.5703125" style="31" customWidth="1"/>
    <col min="15117" max="15118" width="3.7109375" style="31" customWidth="1"/>
    <col min="15119" max="15119" width="22" style="31" customWidth="1"/>
    <col min="15120" max="15121" width="15.7109375" style="31" customWidth="1"/>
    <col min="15122" max="15122" width="11.7109375" style="31" customWidth="1"/>
    <col min="15123" max="15123" width="6.42578125" style="31" bestFit="1" customWidth="1"/>
    <col min="15124" max="15124" width="11.7109375" style="31" customWidth="1"/>
    <col min="15125" max="15125" width="0" style="31" hidden="1" customWidth="1"/>
    <col min="15126" max="15126" width="3.7109375" style="31" customWidth="1"/>
    <col min="15127" max="15127" width="11.140625" style="31" bestFit="1" customWidth="1"/>
    <col min="15128" max="15129" width="10.5703125" style="31"/>
    <col min="15130" max="15130" width="13.42578125" style="31" customWidth="1"/>
    <col min="15131" max="15350" width="10.5703125" style="31"/>
    <col min="15351" max="15358" width="0" style="31" hidden="1" customWidth="1"/>
    <col min="15359" max="15361" width="3.7109375" style="31" customWidth="1"/>
    <col min="15362" max="15362" width="12.7109375" style="31" customWidth="1"/>
    <col min="15363" max="15363" width="47.42578125" style="31" customWidth="1"/>
    <col min="15364" max="15364" width="5.5703125" style="31" customWidth="1"/>
    <col min="15365" max="15366" width="3.7109375" style="31" customWidth="1"/>
    <col min="15367" max="15367" width="22" style="31" customWidth="1"/>
    <col min="15368" max="15368" width="5.5703125" style="31" customWidth="1"/>
    <col min="15369" max="15370" width="3.7109375" style="31" customWidth="1"/>
    <col min="15371" max="15371" width="22" style="31" customWidth="1"/>
    <col min="15372" max="15372" width="5.5703125" style="31" customWidth="1"/>
    <col min="15373" max="15374" width="3.7109375" style="31" customWidth="1"/>
    <col min="15375" max="15375" width="22" style="31" customWidth="1"/>
    <col min="15376" max="15377" width="15.7109375" style="31" customWidth="1"/>
    <col min="15378" max="15378" width="11.7109375" style="31" customWidth="1"/>
    <col min="15379" max="15379" width="6.42578125" style="31" bestFit="1" customWidth="1"/>
    <col min="15380" max="15380" width="11.7109375" style="31" customWidth="1"/>
    <col min="15381" max="15381" width="0" style="31" hidden="1" customWidth="1"/>
    <col min="15382" max="15382" width="3.7109375" style="31" customWidth="1"/>
    <col min="15383" max="15383" width="11.140625" style="31" bestFit="1" customWidth="1"/>
    <col min="15384" max="15385" width="10.5703125" style="31"/>
    <col min="15386" max="15386" width="13.42578125" style="31" customWidth="1"/>
    <col min="15387" max="15606" width="10.5703125" style="31"/>
    <col min="15607" max="15614" width="0" style="31" hidden="1" customWidth="1"/>
    <col min="15615" max="15617" width="3.7109375" style="31" customWidth="1"/>
    <col min="15618" max="15618" width="12.7109375" style="31" customWidth="1"/>
    <col min="15619" max="15619" width="47.42578125" style="31" customWidth="1"/>
    <col min="15620" max="15620" width="5.5703125" style="31" customWidth="1"/>
    <col min="15621" max="15622" width="3.7109375" style="31" customWidth="1"/>
    <col min="15623" max="15623" width="22" style="31" customWidth="1"/>
    <col min="15624" max="15624" width="5.5703125" style="31" customWidth="1"/>
    <col min="15625" max="15626" width="3.7109375" style="31" customWidth="1"/>
    <col min="15627" max="15627" width="22" style="31" customWidth="1"/>
    <col min="15628" max="15628" width="5.5703125" style="31" customWidth="1"/>
    <col min="15629" max="15630" width="3.7109375" style="31" customWidth="1"/>
    <col min="15631" max="15631" width="22" style="31" customWidth="1"/>
    <col min="15632" max="15633" width="15.7109375" style="31" customWidth="1"/>
    <col min="15634" max="15634" width="11.7109375" style="31" customWidth="1"/>
    <col min="15635" max="15635" width="6.42578125" style="31" bestFit="1" customWidth="1"/>
    <col min="15636" max="15636" width="11.7109375" style="31" customWidth="1"/>
    <col min="15637" max="15637" width="0" style="31" hidden="1" customWidth="1"/>
    <col min="15638" max="15638" width="3.7109375" style="31" customWidth="1"/>
    <col min="15639" max="15639" width="11.140625" style="31" bestFit="1" customWidth="1"/>
    <col min="15640" max="15641" width="10.5703125" style="31"/>
    <col min="15642" max="15642" width="13.42578125" style="31" customWidth="1"/>
    <col min="15643" max="15862" width="10.5703125" style="31"/>
    <col min="15863" max="15870" width="0" style="31" hidden="1" customWidth="1"/>
    <col min="15871" max="15873" width="3.7109375" style="31" customWidth="1"/>
    <col min="15874" max="15874" width="12.7109375" style="31" customWidth="1"/>
    <col min="15875" max="15875" width="47.42578125" style="31" customWidth="1"/>
    <col min="15876" max="15876" width="5.5703125" style="31" customWidth="1"/>
    <col min="15877" max="15878" width="3.7109375" style="31" customWidth="1"/>
    <col min="15879" max="15879" width="22" style="31" customWidth="1"/>
    <col min="15880" max="15880" width="5.5703125" style="31" customWidth="1"/>
    <col min="15881" max="15882" width="3.7109375" style="31" customWidth="1"/>
    <col min="15883" max="15883" width="22" style="31" customWidth="1"/>
    <col min="15884" max="15884" width="5.5703125" style="31" customWidth="1"/>
    <col min="15885" max="15886" width="3.7109375" style="31" customWidth="1"/>
    <col min="15887" max="15887" width="22" style="31" customWidth="1"/>
    <col min="15888" max="15889" width="15.7109375" style="31" customWidth="1"/>
    <col min="15890" max="15890" width="11.7109375" style="31" customWidth="1"/>
    <col min="15891" max="15891" width="6.42578125" style="31" bestFit="1" customWidth="1"/>
    <col min="15892" max="15892" width="11.7109375" style="31" customWidth="1"/>
    <col min="15893" max="15893" width="0" style="31" hidden="1" customWidth="1"/>
    <col min="15894" max="15894" width="3.7109375" style="31" customWidth="1"/>
    <col min="15895" max="15895" width="11.140625" style="31" bestFit="1" customWidth="1"/>
    <col min="15896" max="15897" width="10.5703125" style="31"/>
    <col min="15898" max="15898" width="13.42578125" style="31" customWidth="1"/>
    <col min="15899" max="16118" width="10.5703125" style="31"/>
    <col min="16119" max="16126" width="0" style="31" hidden="1" customWidth="1"/>
    <col min="16127" max="16129" width="3.7109375" style="31" customWidth="1"/>
    <col min="16130" max="16130" width="12.7109375" style="31" customWidth="1"/>
    <col min="16131" max="16131" width="47.42578125" style="31" customWidth="1"/>
    <col min="16132" max="16132" width="5.5703125" style="31" customWidth="1"/>
    <col min="16133" max="16134" width="3.7109375" style="31" customWidth="1"/>
    <col min="16135" max="16135" width="22" style="31" customWidth="1"/>
    <col min="16136" max="16136" width="5.5703125" style="31" customWidth="1"/>
    <col min="16137" max="16138" width="3.7109375" style="31" customWidth="1"/>
    <col min="16139" max="16139" width="22" style="31" customWidth="1"/>
    <col min="16140" max="16140" width="5.5703125" style="31" customWidth="1"/>
    <col min="16141" max="16142" width="3.7109375" style="31" customWidth="1"/>
    <col min="16143" max="16143" width="22" style="31" customWidth="1"/>
    <col min="16144" max="16145" width="15.7109375" style="31" customWidth="1"/>
    <col min="16146" max="16146" width="11.7109375" style="31" customWidth="1"/>
    <col min="16147" max="16147" width="6.42578125" style="31" bestFit="1" customWidth="1"/>
    <col min="16148" max="16148" width="11.7109375" style="31" customWidth="1"/>
    <col min="16149" max="16149" width="0" style="31" hidden="1" customWidth="1"/>
    <col min="16150" max="16150" width="3.7109375" style="31" customWidth="1"/>
    <col min="16151" max="16151" width="11.140625" style="31" bestFit="1" customWidth="1"/>
    <col min="16152" max="16153" width="10.5703125" style="31"/>
    <col min="16154" max="16154" width="13.42578125" style="31" customWidth="1"/>
    <col min="16155" max="16384" width="10.5703125" style="31"/>
  </cols>
  <sheetData>
    <row r="1" spans="1:37" hidden="1"/>
    <row r="2" spans="1:37" hidden="1"/>
    <row r="3" spans="1:37" hidden="1"/>
    <row r="4" spans="1:37" ht="3" customHeight="1">
      <c r="J4" s="74"/>
      <c r="K4" s="74"/>
      <c r="L4" s="383"/>
      <c r="M4" s="383"/>
      <c r="N4" s="383"/>
      <c r="O4" s="383"/>
      <c r="P4" s="383"/>
      <c r="Q4" s="383"/>
      <c r="R4" s="383"/>
      <c r="S4" s="383"/>
      <c r="T4" s="383"/>
      <c r="U4" s="383"/>
      <c r="V4" s="383"/>
      <c r="W4" s="383"/>
      <c r="X4" s="383"/>
      <c r="Y4" s="383"/>
      <c r="AE4" s="383"/>
    </row>
    <row r="5" spans="1:37" ht="22.5" customHeight="1">
      <c r="J5" s="74"/>
      <c r="K5" s="74"/>
      <c r="L5" s="698" t="s">
        <v>745</v>
      </c>
      <c r="M5" s="698"/>
      <c r="N5" s="698"/>
      <c r="O5" s="698"/>
      <c r="P5" s="698"/>
      <c r="Q5" s="698"/>
      <c r="R5" s="698"/>
      <c r="S5" s="698"/>
      <c r="T5" s="698"/>
      <c r="U5" s="396"/>
      <c r="V5" s="396"/>
      <c r="Y5" s="173"/>
      <c r="Z5" s="173"/>
      <c r="AA5" s="173"/>
      <c r="AB5" s="173"/>
      <c r="AC5" s="173"/>
      <c r="AD5" s="173"/>
      <c r="AE5" s="396"/>
    </row>
    <row r="6" spans="1:37" ht="3" customHeight="1">
      <c r="J6" s="74"/>
      <c r="K6" s="74"/>
      <c r="L6" s="383"/>
      <c r="M6" s="383"/>
      <c r="N6" s="383"/>
      <c r="O6" s="384"/>
      <c r="P6" s="384"/>
      <c r="Q6" s="384"/>
      <c r="R6" s="384"/>
      <c r="S6" s="384"/>
      <c r="T6" s="384"/>
      <c r="U6" s="383"/>
    </row>
    <row r="7" spans="1:37" s="378" customFormat="1" ht="5.25" hidden="1">
      <c r="A7" s="183"/>
      <c r="B7" s="183"/>
      <c r="C7" s="183"/>
      <c r="D7" s="183"/>
      <c r="E7" s="183"/>
      <c r="F7" s="183"/>
      <c r="G7" s="183"/>
      <c r="H7" s="183"/>
      <c r="L7" s="583"/>
      <c r="M7" s="545"/>
      <c r="O7" s="674"/>
      <c r="P7" s="674"/>
      <c r="Q7" s="674"/>
      <c r="R7" s="674"/>
      <c r="S7" s="674"/>
      <c r="T7" s="674"/>
      <c r="U7" s="497"/>
      <c r="V7" s="497"/>
      <c r="X7" s="183"/>
      <c r="Y7" s="183"/>
      <c r="Z7" s="183"/>
      <c r="AA7" s="183"/>
      <c r="AB7" s="183"/>
    </row>
    <row r="8" spans="1:37" s="138" customFormat="1" ht="18.75">
      <c r="A8" s="183"/>
      <c r="B8" s="183"/>
      <c r="C8" s="183"/>
      <c r="D8" s="183"/>
      <c r="E8" s="183"/>
      <c r="F8" s="183"/>
      <c r="G8" s="183"/>
      <c r="H8" s="183"/>
      <c r="L8" s="398"/>
      <c r="M8" s="569" t="str">
        <f>"Дата подачи заявления об "&amp;IF(datePr_ch="","утверждении","изменении") &amp; " тарифов"</f>
        <v>Дата подачи заявления об утверждении тарифов</v>
      </c>
      <c r="N8" s="675" t="str">
        <f>IF(datePr_ch="",IF(datePr="","",datePr),datePr_ch)</f>
        <v>21.04.2023</v>
      </c>
      <c r="O8" s="675"/>
      <c r="P8" s="675"/>
      <c r="Q8" s="675"/>
      <c r="R8" s="675"/>
      <c r="S8" s="675"/>
      <c r="T8" s="675"/>
      <c r="U8" s="469"/>
      <c r="AH8" s="183"/>
      <c r="AI8" s="183"/>
      <c r="AJ8" s="183"/>
      <c r="AK8" s="183"/>
    </row>
    <row r="9" spans="1:37" s="138" customFormat="1" ht="18.75">
      <c r="A9" s="183"/>
      <c r="B9" s="183"/>
      <c r="C9" s="183"/>
      <c r="D9" s="183"/>
      <c r="E9" s="183"/>
      <c r="F9" s="183"/>
      <c r="G9" s="183"/>
      <c r="H9" s="183"/>
      <c r="L9" s="132"/>
      <c r="M9" s="569" t="str">
        <f>"Номер подачи заявления об "&amp;IF(numberPr_ch="","утверждении","изменении") &amp; " тарифов"</f>
        <v>Номер подачи заявления об утверждении тарифов</v>
      </c>
      <c r="N9" s="675" t="str">
        <f>IF(numberPr_ch="",IF(numberPr="","",numberPr),numberPr_ch)</f>
        <v>05.2-1511</v>
      </c>
      <c r="O9" s="675"/>
      <c r="P9" s="675"/>
      <c r="Q9" s="675"/>
      <c r="R9" s="675"/>
      <c r="S9" s="675"/>
      <c r="T9" s="675"/>
      <c r="U9" s="469"/>
      <c r="AH9" s="183"/>
      <c r="AI9" s="183"/>
      <c r="AJ9" s="183"/>
      <c r="AK9" s="183"/>
    </row>
    <row r="10" spans="1:37" s="378" customFormat="1" ht="5.25" hidden="1">
      <c r="A10" s="183"/>
      <c r="B10" s="183"/>
      <c r="C10" s="183"/>
      <c r="D10" s="183"/>
      <c r="E10" s="183"/>
      <c r="F10" s="183"/>
      <c r="G10" s="183"/>
      <c r="H10" s="183"/>
      <c r="L10" s="583"/>
      <c r="M10" s="545"/>
      <c r="O10" s="674"/>
      <c r="P10" s="674"/>
      <c r="Q10" s="674"/>
      <c r="R10" s="674"/>
      <c r="S10" s="674"/>
      <c r="T10" s="674"/>
      <c r="U10" s="497"/>
      <c r="V10" s="497"/>
      <c r="X10" s="183"/>
      <c r="Y10" s="183"/>
      <c r="Z10" s="183"/>
      <c r="AA10" s="183"/>
      <c r="AB10" s="183"/>
    </row>
    <row r="11" spans="1:37" s="138" customFormat="1" ht="18.75" hidden="1">
      <c r="A11" s="183"/>
      <c r="B11" s="183"/>
      <c r="C11" s="183"/>
      <c r="D11" s="183"/>
      <c r="E11" s="183"/>
      <c r="F11" s="183"/>
      <c r="G11" s="183"/>
      <c r="H11" s="183"/>
      <c r="L11" s="132"/>
      <c r="M11" s="488"/>
      <c r="N11" s="487"/>
      <c r="O11" s="487"/>
      <c r="P11" s="487"/>
      <c r="Q11" s="487"/>
      <c r="R11" s="487"/>
      <c r="S11" s="487"/>
      <c r="T11" s="487"/>
      <c r="U11" s="469"/>
      <c r="Z11" s="183" t="s">
        <v>635</v>
      </c>
      <c r="AA11" s="183" t="s">
        <v>636</v>
      </c>
      <c r="AH11" s="183"/>
      <c r="AI11" s="183"/>
      <c r="AJ11" s="183"/>
      <c r="AK11" s="183"/>
    </row>
    <row r="12" spans="1:37" s="138" customFormat="1" ht="11.25" hidden="1">
      <c r="A12" s="183"/>
      <c r="B12" s="183"/>
      <c r="C12" s="183"/>
      <c r="D12" s="183"/>
      <c r="E12" s="183"/>
      <c r="F12" s="183"/>
      <c r="G12" s="183"/>
      <c r="H12" s="183"/>
      <c r="L12" s="699"/>
      <c r="M12" s="699"/>
      <c r="N12" s="388"/>
      <c r="O12" s="719"/>
      <c r="P12" s="719"/>
      <c r="Q12" s="719"/>
      <c r="R12" s="719"/>
      <c r="S12" s="719"/>
      <c r="T12" s="719"/>
      <c r="U12" s="386"/>
      <c r="AE12" s="400" t="s">
        <v>371</v>
      </c>
      <c r="AH12" s="183"/>
      <c r="AI12" s="183"/>
      <c r="AJ12" s="183"/>
      <c r="AK12" s="183"/>
    </row>
    <row r="13" spans="1:37">
      <c r="J13" s="74"/>
      <c r="K13" s="74"/>
      <c r="L13" s="383"/>
      <c r="M13" s="383"/>
      <c r="N13" s="383"/>
      <c r="O13" s="715"/>
      <c r="P13" s="715"/>
      <c r="Q13" s="715"/>
      <c r="R13" s="715"/>
      <c r="S13" s="715"/>
      <c r="T13" s="715"/>
      <c r="U13" s="441"/>
      <c r="Z13" s="715"/>
      <c r="AA13" s="715"/>
      <c r="AB13" s="715"/>
      <c r="AC13" s="715"/>
      <c r="AD13" s="715"/>
      <c r="AE13" s="715"/>
    </row>
    <row r="14" spans="1:37">
      <c r="J14" s="74"/>
      <c r="K14" s="74"/>
      <c r="L14" s="620" t="s">
        <v>445</v>
      </c>
      <c r="M14" s="620"/>
      <c r="N14" s="620"/>
      <c r="O14" s="620"/>
      <c r="P14" s="620"/>
      <c r="Q14" s="620"/>
      <c r="R14" s="620"/>
      <c r="S14" s="620"/>
      <c r="T14" s="620"/>
      <c r="U14" s="620"/>
      <c r="V14" s="620"/>
      <c r="W14" s="620"/>
      <c r="X14" s="620"/>
      <c r="Y14" s="620"/>
      <c r="Z14" s="620"/>
      <c r="AA14" s="620"/>
      <c r="AB14" s="620"/>
      <c r="AC14" s="620"/>
      <c r="AD14" s="620"/>
      <c r="AE14" s="620"/>
      <c r="AF14" s="620"/>
      <c r="AG14" s="620" t="s">
        <v>446</v>
      </c>
    </row>
    <row r="15" spans="1:37" ht="14.25" customHeight="1">
      <c r="J15" s="74"/>
      <c r="K15" s="74"/>
      <c r="L15" s="682" t="s">
        <v>91</v>
      </c>
      <c r="M15" s="682" t="s">
        <v>618</v>
      </c>
      <c r="N15" s="733" t="s">
        <v>597</v>
      </c>
      <c r="O15" s="733"/>
      <c r="P15" s="733"/>
      <c r="Q15" s="733"/>
      <c r="R15" s="733" t="s">
        <v>598</v>
      </c>
      <c r="S15" s="733"/>
      <c r="T15" s="733"/>
      <c r="U15" s="733"/>
      <c r="V15" s="733" t="s">
        <v>599</v>
      </c>
      <c r="W15" s="733"/>
      <c r="X15" s="733"/>
      <c r="Y15" s="733"/>
      <c r="Z15" s="682" t="s">
        <v>604</v>
      </c>
      <c r="AA15" s="682"/>
      <c r="AB15" s="682"/>
      <c r="AC15" s="682"/>
      <c r="AD15" s="682"/>
      <c r="AE15" s="682" t="s">
        <v>339</v>
      </c>
      <c r="AF15" s="714" t="s">
        <v>274</v>
      </c>
      <c r="AG15" s="620"/>
    </row>
    <row r="16" spans="1:37" ht="27.75" customHeight="1">
      <c r="J16" s="74"/>
      <c r="K16" s="74"/>
      <c r="L16" s="682"/>
      <c r="M16" s="682"/>
      <c r="N16" s="733"/>
      <c r="O16" s="733"/>
      <c r="P16" s="733"/>
      <c r="Q16" s="733"/>
      <c r="R16" s="733"/>
      <c r="S16" s="733"/>
      <c r="T16" s="733"/>
      <c r="U16" s="733"/>
      <c r="V16" s="733"/>
      <c r="W16" s="733"/>
      <c r="X16" s="733"/>
      <c r="Y16" s="733"/>
      <c r="Z16" s="620" t="s">
        <v>621</v>
      </c>
      <c r="AA16" s="620"/>
      <c r="AB16" s="620" t="s">
        <v>615</v>
      </c>
      <c r="AC16" s="620"/>
      <c r="AD16" s="620"/>
      <c r="AE16" s="682"/>
      <c r="AF16" s="714"/>
      <c r="AG16" s="620"/>
    </row>
    <row r="17" spans="1:37" ht="14.25" customHeight="1">
      <c r="J17" s="74"/>
      <c r="K17" s="74"/>
      <c r="L17" s="682"/>
      <c r="M17" s="682"/>
      <c r="N17" s="733"/>
      <c r="O17" s="733"/>
      <c r="P17" s="733"/>
      <c r="Q17" s="733"/>
      <c r="R17" s="733"/>
      <c r="S17" s="733"/>
      <c r="T17" s="733"/>
      <c r="U17" s="733"/>
      <c r="V17" s="733"/>
      <c r="W17" s="733"/>
      <c r="X17" s="733"/>
      <c r="Y17" s="733"/>
      <c r="Z17" s="87" t="s">
        <v>619</v>
      </c>
      <c r="AA17" s="87" t="s">
        <v>620</v>
      </c>
      <c r="AB17" s="89" t="s">
        <v>273</v>
      </c>
      <c r="AC17" s="724" t="s">
        <v>272</v>
      </c>
      <c r="AD17" s="724"/>
      <c r="AE17" s="682"/>
      <c r="AF17" s="714"/>
      <c r="AG17" s="620"/>
    </row>
    <row r="18" spans="1:37">
      <c r="J18" s="74"/>
      <c r="K18" s="389">
        <v>1</v>
      </c>
      <c r="L18" s="35" t="s">
        <v>92</v>
      </c>
      <c r="M18" s="35" t="s">
        <v>48</v>
      </c>
      <c r="N18" s="734">
        <f ca="1">OFFSET(N18,0,-1)+1</f>
        <v>3</v>
      </c>
      <c r="O18" s="734"/>
      <c r="P18" s="734"/>
      <c r="Q18" s="734"/>
      <c r="R18" s="734">
        <f ca="1">OFFSET(N18,0,0)+1</f>
        <v>4</v>
      </c>
      <c r="S18" s="734"/>
      <c r="T18" s="734"/>
      <c r="U18" s="734"/>
      <c r="V18" s="474"/>
      <c r="W18" s="474"/>
      <c r="X18" s="474"/>
      <c r="Y18" s="475">
        <f ca="1">OFFSET(R18,0,0)+1</f>
        <v>5</v>
      </c>
      <c r="Z18" s="387">
        <f ca="1">OFFSET(Z18,0,-1)+1</f>
        <v>6</v>
      </c>
      <c r="AA18" s="387">
        <f ca="1">OFFSET(AA18,0,-1)+1</f>
        <v>7</v>
      </c>
      <c r="AB18" s="387">
        <f ca="1">OFFSET(AB18,0,-1)+1</f>
        <v>8</v>
      </c>
      <c r="AC18" s="734">
        <f ca="1">OFFSET(AC18,0,-1)+1</f>
        <v>9</v>
      </c>
      <c r="AD18" s="734"/>
      <c r="AE18" s="387">
        <f ca="1">OFFSET(AE18,0,-2)+1</f>
        <v>10</v>
      </c>
      <c r="AG18" s="387">
        <f ca="1">OFFSET(AG18,0,-2)+1</f>
        <v>11</v>
      </c>
    </row>
    <row r="19" spans="1:37" ht="22.5">
      <c r="A19" s="701">
        <v>1</v>
      </c>
      <c r="J19" s="74"/>
      <c r="K19" s="74"/>
      <c r="L19" s="402">
        <f>mergeValue(A19)</f>
        <v>1</v>
      </c>
      <c r="M19" s="450" t="s">
        <v>19</v>
      </c>
      <c r="N19" s="735"/>
      <c r="O19" s="735"/>
      <c r="P19" s="735"/>
      <c r="Q19" s="735"/>
      <c r="R19" s="735"/>
      <c r="S19" s="735"/>
      <c r="T19" s="735"/>
      <c r="U19" s="735"/>
      <c r="V19" s="735"/>
      <c r="W19" s="735"/>
      <c r="X19" s="735"/>
      <c r="Y19" s="735"/>
      <c r="Z19" s="735"/>
      <c r="AA19" s="735"/>
      <c r="AB19" s="735"/>
      <c r="AC19" s="735"/>
      <c r="AD19" s="735"/>
      <c r="AE19" s="735"/>
      <c r="AF19" s="735"/>
      <c r="AG19" s="169" t="s">
        <v>718</v>
      </c>
    </row>
    <row r="20" spans="1:37" ht="22.5">
      <c r="A20" s="701"/>
      <c r="B20" s="701">
        <v>1</v>
      </c>
      <c r="G20" s="440"/>
      <c r="H20" s="284"/>
      <c r="I20" s="518"/>
      <c r="J20" s="39"/>
      <c r="K20" s="31"/>
      <c r="L20" s="402" t="str">
        <f>mergeValue(A20) &amp;"."&amp; mergeValue(B20)</f>
        <v>1.1</v>
      </c>
      <c r="M20" s="418" t="s">
        <v>15</v>
      </c>
      <c r="N20" s="736"/>
      <c r="O20" s="736"/>
      <c r="P20" s="736"/>
      <c r="Q20" s="736"/>
      <c r="R20" s="736"/>
      <c r="S20" s="736"/>
      <c r="T20" s="736"/>
      <c r="U20" s="736"/>
      <c r="V20" s="736"/>
      <c r="W20" s="736"/>
      <c r="X20" s="736"/>
      <c r="Y20" s="736"/>
      <c r="Z20" s="736"/>
      <c r="AA20" s="736"/>
      <c r="AB20" s="736"/>
      <c r="AC20" s="736"/>
      <c r="AD20" s="736"/>
      <c r="AE20" s="736"/>
      <c r="AF20" s="736"/>
      <c r="AG20" s="169" t="s">
        <v>459</v>
      </c>
    </row>
    <row r="21" spans="1:37" ht="22.5">
      <c r="A21" s="701"/>
      <c r="B21" s="701"/>
      <c r="C21" s="701">
        <v>1</v>
      </c>
      <c r="G21" s="440"/>
      <c r="H21" s="284"/>
      <c r="I21" s="518"/>
      <c r="J21" s="39"/>
      <c r="K21" s="31"/>
      <c r="L21" s="402" t="str">
        <f>mergeValue(A21) &amp;"."&amp; mergeValue(B21)&amp;"."&amp; mergeValue(C21)</f>
        <v>1.1.1</v>
      </c>
      <c r="M21" s="419" t="s">
        <v>7</v>
      </c>
      <c r="N21" s="736"/>
      <c r="O21" s="736"/>
      <c r="P21" s="736"/>
      <c r="Q21" s="736"/>
      <c r="R21" s="736"/>
      <c r="S21" s="736"/>
      <c r="T21" s="736"/>
      <c r="U21" s="736"/>
      <c r="V21" s="736"/>
      <c r="W21" s="736"/>
      <c r="X21" s="736"/>
      <c r="Y21" s="736"/>
      <c r="Z21" s="736"/>
      <c r="AA21" s="736"/>
      <c r="AB21" s="736"/>
      <c r="AC21" s="736"/>
      <c r="AD21" s="736"/>
      <c r="AE21" s="736"/>
      <c r="AF21" s="736"/>
      <c r="AG21" s="169" t="s">
        <v>600</v>
      </c>
    </row>
    <row r="22" spans="1:37" ht="15" customHeight="1">
      <c r="A22" s="701"/>
      <c r="B22" s="701"/>
      <c r="C22" s="701"/>
      <c r="D22" s="701">
        <v>1</v>
      </c>
      <c r="G22" s="440"/>
      <c r="H22" s="284"/>
      <c r="I22" s="518"/>
      <c r="J22" s="39"/>
      <c r="K22" s="31"/>
      <c r="L22" s="402" t="str">
        <f>mergeValue(A22) &amp;"."&amp; mergeValue(B22)&amp;"."&amp; mergeValue(C22)&amp;"."&amp; mergeValue(D22)</f>
        <v>1.1.1.1</v>
      </c>
      <c r="M22" s="420" t="s">
        <v>21</v>
      </c>
      <c r="N22" s="736"/>
      <c r="O22" s="736"/>
      <c r="P22" s="736"/>
      <c r="Q22" s="736"/>
      <c r="R22" s="736"/>
      <c r="S22" s="736"/>
      <c r="T22" s="736"/>
      <c r="U22" s="736"/>
      <c r="V22" s="736"/>
      <c r="W22" s="736"/>
      <c r="X22" s="736"/>
      <c r="Y22" s="736"/>
      <c r="Z22" s="736"/>
      <c r="AA22" s="736"/>
      <c r="AB22" s="736"/>
      <c r="AC22" s="736"/>
      <c r="AD22" s="736"/>
      <c r="AE22" s="736"/>
      <c r="AF22" s="736"/>
      <c r="AG22" s="169" t="s">
        <v>623</v>
      </c>
    </row>
    <row r="23" spans="1:37" ht="20.100000000000001" customHeight="1">
      <c r="A23" s="701"/>
      <c r="B23" s="701"/>
      <c r="C23" s="701"/>
      <c r="D23" s="701"/>
      <c r="E23" s="701">
        <v>1</v>
      </c>
      <c r="G23" s="440"/>
      <c r="H23" s="284"/>
      <c r="I23" s="410"/>
      <c r="J23" s="520"/>
      <c r="K23" s="619"/>
      <c r="L23" s="737" t="str">
        <f>mergeValue(A23) &amp;"."&amp; mergeValue(B23)&amp;"."&amp; mergeValue(C23)&amp;"."&amp; mergeValue(D23)&amp;"."&amp; mergeValue(E23)</f>
        <v>1.1.1.1.1</v>
      </c>
      <c r="M23" s="738"/>
      <c r="N23" s="697" t="s">
        <v>84</v>
      </c>
      <c r="O23" s="732"/>
      <c r="P23" s="728">
        <v>1</v>
      </c>
      <c r="Q23" s="729"/>
      <c r="R23" s="697" t="s">
        <v>84</v>
      </c>
      <c r="S23" s="732"/>
      <c r="T23" s="728">
        <v>1</v>
      </c>
      <c r="U23" s="729"/>
      <c r="V23" s="697" t="s">
        <v>84</v>
      </c>
      <c r="W23" s="427"/>
      <c r="X23" s="94">
        <v>1</v>
      </c>
      <c r="Y23" s="541"/>
      <c r="Z23" s="472"/>
      <c r="AA23" s="472"/>
      <c r="AB23" s="707"/>
      <c r="AC23" s="697" t="s">
        <v>83</v>
      </c>
      <c r="AD23" s="707"/>
      <c r="AE23" s="697" t="s">
        <v>84</v>
      </c>
      <c r="AF23" s="436"/>
      <c r="AG23" s="725" t="s">
        <v>622</v>
      </c>
      <c r="AH23" s="173" t="str">
        <f>strCheckDate(Z24:AF24)</f>
        <v/>
      </c>
      <c r="AI23" s="182" t="str">
        <f>IF(AND(COUNTIF(AJ18:AJ27,AJ23)&gt;1,AJ23&lt;&gt;""),"ErrUnique:HasDoubleConn","")</f>
        <v/>
      </c>
      <c r="AJ23" s="182"/>
      <c r="AK23" s="182"/>
    </row>
    <row r="24" spans="1:37" ht="20.100000000000001" customHeight="1">
      <c r="A24" s="701"/>
      <c r="B24" s="701"/>
      <c r="C24" s="701"/>
      <c r="D24" s="701"/>
      <c r="E24" s="701"/>
      <c r="G24" s="440"/>
      <c r="H24" s="284"/>
      <c r="I24" s="410"/>
      <c r="J24" s="520"/>
      <c r="K24" s="619"/>
      <c r="L24" s="737"/>
      <c r="M24" s="738"/>
      <c r="N24" s="697"/>
      <c r="O24" s="732"/>
      <c r="P24" s="728"/>
      <c r="Q24" s="730"/>
      <c r="R24" s="697"/>
      <c r="S24" s="732"/>
      <c r="T24" s="728"/>
      <c r="U24" s="731"/>
      <c r="V24" s="697"/>
      <c r="W24" s="442"/>
      <c r="X24" s="144"/>
      <c r="Y24" s="144"/>
      <c r="Z24" s="431"/>
      <c r="AA24" s="444" t="str">
        <f>AB23 &amp; "-" &amp; AD23</f>
        <v>-</v>
      </c>
      <c r="AB24" s="696"/>
      <c r="AC24" s="697"/>
      <c r="AD24" s="696"/>
      <c r="AE24" s="697"/>
      <c r="AF24" s="473"/>
      <c r="AG24" s="726"/>
      <c r="AI24" s="182"/>
      <c r="AJ24" s="182"/>
      <c r="AK24" s="182"/>
    </row>
    <row r="25" spans="1:37" ht="20.100000000000001" customHeight="1">
      <c r="A25" s="701"/>
      <c r="B25" s="701"/>
      <c r="C25" s="701"/>
      <c r="D25" s="701"/>
      <c r="E25" s="701"/>
      <c r="G25" s="440"/>
      <c r="H25" s="284"/>
      <c r="I25" s="410"/>
      <c r="J25" s="520"/>
      <c r="K25" s="619"/>
      <c r="L25" s="737"/>
      <c r="M25" s="738"/>
      <c r="N25" s="697"/>
      <c r="O25" s="732"/>
      <c r="P25" s="728"/>
      <c r="Q25" s="731"/>
      <c r="R25" s="697"/>
      <c r="S25" s="443"/>
      <c r="T25" s="135"/>
      <c r="U25" s="144"/>
      <c r="V25" s="430"/>
      <c r="W25" s="430"/>
      <c r="X25" s="430"/>
      <c r="Y25" s="430"/>
      <c r="Z25" s="431"/>
      <c r="AA25" s="431"/>
      <c r="AB25" s="432"/>
      <c r="AC25" s="141"/>
      <c r="AD25" s="141"/>
      <c r="AE25" s="432"/>
      <c r="AF25" s="141"/>
      <c r="AG25" s="726"/>
      <c r="AI25" s="182"/>
      <c r="AJ25" s="182"/>
      <c r="AK25" s="182"/>
    </row>
    <row r="26" spans="1:37" ht="20.100000000000001" customHeight="1">
      <c r="A26" s="701"/>
      <c r="B26" s="701"/>
      <c r="C26" s="701"/>
      <c r="D26" s="701"/>
      <c r="E26" s="701"/>
      <c r="G26" s="440"/>
      <c r="H26" s="284"/>
      <c r="I26" s="410"/>
      <c r="J26" s="520"/>
      <c r="K26" s="619"/>
      <c r="L26" s="737"/>
      <c r="M26" s="738"/>
      <c r="N26" s="697"/>
      <c r="O26" s="433"/>
      <c r="P26" s="435"/>
      <c r="Q26" s="434"/>
      <c r="R26" s="430"/>
      <c r="S26" s="430"/>
      <c r="T26" s="430"/>
      <c r="U26" s="430"/>
      <c r="V26" s="430"/>
      <c r="W26" s="430"/>
      <c r="X26" s="430"/>
      <c r="Y26" s="430"/>
      <c r="Z26" s="431"/>
      <c r="AA26" s="431"/>
      <c r="AB26" s="432"/>
      <c r="AC26" s="141"/>
      <c r="AD26" s="141"/>
      <c r="AE26" s="432"/>
      <c r="AF26" s="141"/>
      <c r="AG26" s="726"/>
      <c r="AI26" s="182"/>
      <c r="AJ26" s="182"/>
      <c r="AK26" s="182"/>
    </row>
    <row r="27" spans="1:37" customFormat="1" ht="15" customHeight="1">
      <c r="A27" s="701"/>
      <c r="B27" s="701"/>
      <c r="C27" s="701"/>
      <c r="D27" s="701"/>
      <c r="E27" s="510"/>
      <c r="F27" s="175"/>
      <c r="G27" s="175"/>
      <c r="H27" s="175"/>
      <c r="I27" s="410"/>
      <c r="J27" s="520"/>
      <c r="K27" s="2"/>
      <c r="L27" s="416"/>
      <c r="M27" s="421" t="s">
        <v>5</v>
      </c>
      <c r="N27" s="421"/>
      <c r="O27" s="421"/>
      <c r="P27" s="421"/>
      <c r="Q27" s="421"/>
      <c r="R27" s="421"/>
      <c r="S27" s="421"/>
      <c r="T27" s="421"/>
      <c r="U27" s="421"/>
      <c r="V27" s="421"/>
      <c r="W27" s="421"/>
      <c r="X27" s="421"/>
      <c r="Y27" s="421"/>
      <c r="Z27" s="421"/>
      <c r="AA27" s="421"/>
      <c r="AB27" s="421"/>
      <c r="AC27" s="421"/>
      <c r="AD27" s="421"/>
      <c r="AE27" s="421"/>
      <c r="AF27" s="421"/>
      <c r="AG27" s="727"/>
      <c r="AH27" s="175"/>
      <c r="AI27" s="175"/>
      <c r="AJ27" s="175"/>
      <c r="AK27" s="175"/>
    </row>
    <row r="28" spans="1:37" customFormat="1" ht="15" customHeight="1">
      <c r="A28" s="701"/>
      <c r="B28" s="701"/>
      <c r="C28" s="701"/>
      <c r="D28" s="510"/>
      <c r="E28" s="510"/>
      <c r="F28" s="175"/>
      <c r="G28" s="440"/>
      <c r="H28" s="175"/>
      <c r="I28" s="2"/>
      <c r="J28" s="73"/>
      <c r="K28" s="2"/>
      <c r="L28" s="416"/>
      <c r="M28" s="130" t="s">
        <v>16</v>
      </c>
      <c r="N28" s="130"/>
      <c r="O28" s="130"/>
      <c r="P28" s="130"/>
      <c r="Q28" s="130"/>
      <c r="R28" s="130"/>
      <c r="S28" s="130"/>
      <c r="T28" s="130"/>
      <c r="U28" s="130"/>
      <c r="V28" s="130"/>
      <c r="W28" s="130"/>
      <c r="X28" s="130"/>
      <c r="Y28" s="130"/>
      <c r="Z28" s="130"/>
      <c r="AA28" s="130"/>
      <c r="AB28" s="130"/>
      <c r="AC28" s="130"/>
      <c r="AD28" s="130"/>
      <c r="AE28" s="130"/>
      <c r="AF28" s="141"/>
      <c r="AG28" s="426"/>
      <c r="AH28" s="175"/>
      <c r="AI28" s="175"/>
      <c r="AJ28" s="175"/>
      <c r="AK28" s="175"/>
    </row>
    <row r="29" spans="1:37" customFormat="1" ht="15" customHeight="1">
      <c r="A29" s="701"/>
      <c r="B29" s="701"/>
      <c r="C29" s="510"/>
      <c r="D29" s="510"/>
      <c r="E29" s="510"/>
      <c r="F29" s="175"/>
      <c r="G29" s="440"/>
      <c r="H29" s="175"/>
      <c r="I29" s="2"/>
      <c r="J29" s="73"/>
      <c r="K29" s="2"/>
      <c r="L29" s="416"/>
      <c r="M29" s="129" t="s">
        <v>17</v>
      </c>
      <c r="N29" s="129"/>
      <c r="O29" s="129"/>
      <c r="P29" s="129"/>
      <c r="Q29" s="129"/>
      <c r="R29" s="129"/>
      <c r="S29" s="129"/>
      <c r="T29" s="129"/>
      <c r="U29" s="129"/>
      <c r="V29" s="129"/>
      <c r="W29" s="129"/>
      <c r="X29" s="129"/>
      <c r="Y29" s="129"/>
      <c r="Z29" s="417"/>
      <c r="AA29" s="417"/>
      <c r="AB29" s="432"/>
      <c r="AC29" s="141"/>
      <c r="AD29" s="429"/>
      <c r="AE29" s="129"/>
      <c r="AF29" s="141"/>
      <c r="AG29" s="426"/>
      <c r="AH29" s="175"/>
      <c r="AI29" s="175"/>
      <c r="AJ29" s="175"/>
      <c r="AK29" s="175"/>
    </row>
    <row r="30" spans="1:37" customFormat="1" ht="15" customHeight="1">
      <c r="A30" s="701"/>
      <c r="B30" s="510"/>
      <c r="C30" s="510"/>
      <c r="D30" s="510"/>
      <c r="E30" s="510"/>
      <c r="F30" s="175"/>
      <c r="G30" s="440"/>
      <c r="H30" s="175"/>
      <c r="I30" s="2"/>
      <c r="J30" s="73"/>
      <c r="K30" s="2"/>
      <c r="L30" s="416"/>
      <c r="M30" s="135" t="s">
        <v>18</v>
      </c>
      <c r="N30" s="135"/>
      <c r="O30" s="135"/>
      <c r="P30" s="135"/>
      <c r="Q30" s="135"/>
      <c r="R30" s="135"/>
      <c r="S30" s="135"/>
      <c r="T30" s="135"/>
      <c r="U30" s="135"/>
      <c r="V30" s="135"/>
      <c r="W30" s="135"/>
      <c r="X30" s="135"/>
      <c r="Y30" s="135"/>
      <c r="Z30" s="417"/>
      <c r="AA30" s="417"/>
      <c r="AB30" s="432"/>
      <c r="AC30" s="141"/>
      <c r="AD30" s="429"/>
      <c r="AE30" s="129"/>
      <c r="AF30" s="141"/>
      <c r="AG30" s="426"/>
      <c r="AH30" s="175"/>
      <c r="AI30" s="175"/>
      <c r="AJ30" s="175"/>
      <c r="AK30" s="175"/>
    </row>
    <row r="31" spans="1:37" customFormat="1" ht="15" customHeight="1">
      <c r="G31" s="136"/>
      <c r="H31" s="2"/>
      <c r="I31" s="481"/>
      <c r="J31" s="73"/>
      <c r="L31" s="416"/>
      <c r="M31" s="144" t="s">
        <v>308</v>
      </c>
      <c r="N31" s="144"/>
      <c r="O31" s="144"/>
      <c r="P31" s="144"/>
      <c r="Q31" s="144"/>
      <c r="R31" s="144"/>
      <c r="S31" s="144"/>
      <c r="T31" s="144"/>
      <c r="U31" s="144"/>
      <c r="V31" s="144"/>
      <c r="W31" s="144"/>
      <c r="X31" s="144"/>
      <c r="Y31" s="144"/>
      <c r="Z31" s="417"/>
      <c r="AA31" s="417"/>
      <c r="AB31" s="432"/>
      <c r="AC31" s="141"/>
      <c r="AD31" s="429"/>
      <c r="AE31" s="129"/>
      <c r="AF31" s="141"/>
      <c r="AG31" s="426"/>
      <c r="AH31" s="175"/>
      <c r="AI31" s="175"/>
      <c r="AJ31" s="175"/>
      <c r="AK31" s="175"/>
    </row>
    <row r="33" spans="12:37" ht="102" customHeight="1">
      <c r="L33" s="1">
        <v>1</v>
      </c>
      <c r="M33" s="665" t="s">
        <v>747</v>
      </c>
      <c r="N33" s="665"/>
      <c r="O33" s="665"/>
      <c r="P33" s="665"/>
      <c r="Q33" s="665"/>
      <c r="R33" s="665"/>
      <c r="S33" s="665"/>
      <c r="T33" s="665"/>
      <c r="U33" s="665"/>
      <c r="V33" s="665"/>
      <c r="W33" s="665"/>
      <c r="X33" s="665"/>
      <c r="Y33" s="665"/>
      <c r="Z33" s="665"/>
      <c r="AA33" s="665"/>
      <c r="AB33" s="665"/>
      <c r="AC33" s="665"/>
      <c r="AD33" s="665"/>
      <c r="AE33" s="665"/>
      <c r="AF33" s="665"/>
      <c r="AG33" s="665"/>
      <c r="AH33" s="184"/>
      <c r="AI33" s="184"/>
      <c r="AJ33" s="184"/>
      <c r="AK33" s="184"/>
    </row>
    <row r="34" spans="12:37" ht="14.25" customHeight="1">
      <c r="L34" s="407"/>
      <c r="M34" s="408"/>
      <c r="N34" s="408"/>
      <c r="O34" s="408"/>
      <c r="P34" s="408"/>
      <c r="Q34" s="408"/>
      <c r="R34" s="408"/>
      <c r="S34" s="408"/>
      <c r="T34" s="408"/>
      <c r="U34" s="408"/>
      <c r="V34" s="408"/>
      <c r="W34" s="408"/>
      <c r="X34" s="408"/>
      <c r="Y34" s="408"/>
      <c r="Z34" s="411"/>
      <c r="AA34" s="411"/>
      <c r="AB34" s="411"/>
      <c r="AC34" s="411"/>
      <c r="AD34" s="411"/>
      <c r="AE34" s="411"/>
      <c r="AF34" s="411"/>
      <c r="AG34" s="411"/>
      <c r="AH34" s="412"/>
      <c r="AI34" s="412"/>
      <c r="AJ34" s="412"/>
      <c r="AK34" s="412"/>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207</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69"/>
      <c r="B13" s="669"/>
      <c r="C13" s="669"/>
      <c r="D13" s="277">
        <v>1</v>
      </c>
      <c r="F13" s="165" t="str">
        <f>"4."&amp;mergeValue(A13) &amp;"."&amp;mergeValue(B13)&amp;"."&amp;mergeValue(C13)&amp;"."&amp;mergeValue(D13)</f>
        <v>4.1.1.1.1</v>
      </c>
      <c r="G13" s="340" t="s">
        <v>477</v>
      </c>
      <c r="H13" s="259"/>
      <c r="I13" s="670" t="s">
        <v>569</v>
      </c>
      <c r="J13" s="272"/>
      <c r="K13" s="183"/>
      <c r="L13" s="183"/>
      <c r="M13" s="183"/>
      <c r="N13" s="183"/>
      <c r="O13" s="183"/>
      <c r="P13" s="183"/>
      <c r="Q13" s="183"/>
      <c r="R13" s="183"/>
      <c r="S13" s="183"/>
      <c r="T13" s="183"/>
    </row>
    <row r="14" spans="1:20" s="138" customFormat="1" ht="18.75">
      <c r="A14" s="669"/>
      <c r="B14" s="669"/>
      <c r="C14" s="669"/>
      <c r="D14" s="277"/>
      <c r="F14" s="273"/>
      <c r="G14" s="130" t="s">
        <v>4</v>
      </c>
      <c r="H14" s="278"/>
      <c r="I14" s="670"/>
      <c r="J14" s="272"/>
      <c r="K14" s="183"/>
      <c r="L14" s="183"/>
      <c r="M14" s="183"/>
      <c r="N14" s="183"/>
      <c r="O14" s="183"/>
      <c r="P14" s="183"/>
      <c r="Q14" s="183"/>
      <c r="R14" s="183"/>
      <c r="S14" s="183"/>
      <c r="T14" s="183"/>
    </row>
    <row r="15" spans="1:20" s="138" customFormat="1" ht="18.75">
      <c r="A15" s="669"/>
      <c r="B15" s="669"/>
      <c r="C15" s="277"/>
      <c r="D15" s="277"/>
      <c r="F15" s="341"/>
      <c r="G15" s="168" t="s">
        <v>401</v>
      </c>
      <c r="H15" s="342"/>
      <c r="I15" s="343"/>
      <c r="J15" s="272"/>
      <c r="K15" s="183"/>
      <c r="L15" s="183"/>
      <c r="M15" s="183"/>
      <c r="N15" s="183"/>
      <c r="O15" s="183"/>
      <c r="P15" s="183"/>
      <c r="Q15" s="183"/>
      <c r="R15" s="183"/>
      <c r="S15" s="183"/>
      <c r="T15" s="183"/>
    </row>
    <row r="16" spans="1:20" s="138" customFormat="1" ht="18.75">
      <c r="A16" s="669"/>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5" t="s">
        <v>571</v>
      </c>
      <c r="H19" s="665"/>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0" customWidth="1"/>
    <col min="2" max="2" width="80.7109375" style="10" customWidth="1"/>
    <col min="3" max="3" width="30.7109375" style="10" customWidth="1"/>
    <col min="4" max="16384" width="9.140625" style="9"/>
  </cols>
  <sheetData>
    <row r="1" spans="1:4" ht="24" customHeight="1">
      <c r="A1" s="99" t="s">
        <v>69</v>
      </c>
      <c r="B1" s="99" t="s">
        <v>70</v>
      </c>
      <c r="C1" s="99" t="s">
        <v>71</v>
      </c>
      <c r="D1" s="8"/>
    </row>
    <row r="2" spans="1:4">
      <c r="A2" s="587">
        <v>45040.470578703702</v>
      </c>
      <c r="B2" s="10" t="s">
        <v>760</v>
      </c>
      <c r="C2" s="10" t="s">
        <v>439</v>
      </c>
    </row>
    <row r="3" spans="1:4">
      <c r="A3" s="587">
        <v>45040.470648148148</v>
      </c>
      <c r="B3" s="10" t="s">
        <v>761</v>
      </c>
      <c r="C3" s="10" t="s">
        <v>439</v>
      </c>
    </row>
    <row r="4" spans="1:4">
      <c r="A4" s="587">
        <v>45040.470949074072</v>
      </c>
      <c r="B4" s="10" t="s">
        <v>760</v>
      </c>
      <c r="C4" s="10" t="s">
        <v>439</v>
      </c>
    </row>
    <row r="5" spans="1:4">
      <c r="A5" s="587">
        <v>45040.470960648148</v>
      </c>
      <c r="B5" s="10" t="s">
        <v>761</v>
      </c>
      <c r="C5" s="10" t="s">
        <v>439</v>
      </c>
    </row>
    <row r="6" spans="1:4">
      <c r="A6" s="587">
        <v>45040.471585648149</v>
      </c>
      <c r="B6" s="10" t="s">
        <v>760</v>
      </c>
      <c r="C6" s="10" t="s">
        <v>439</v>
      </c>
    </row>
    <row r="7" spans="1:4">
      <c r="A7" s="587">
        <v>45040.471608796295</v>
      </c>
      <c r="B7" s="10" t="s">
        <v>761</v>
      </c>
      <c r="C7" s="10" t="s">
        <v>439</v>
      </c>
    </row>
    <row r="8" spans="1:4">
      <c r="A8" s="587">
        <v>45040.969108796293</v>
      </c>
      <c r="B8" s="10" t="s">
        <v>760</v>
      </c>
      <c r="C8" s="10" t="s">
        <v>439</v>
      </c>
    </row>
    <row r="9" spans="1:4">
      <c r="A9" s="587">
        <v>45040.969131944446</v>
      </c>
      <c r="B9" s="10" t="s">
        <v>761</v>
      </c>
      <c r="C9" s="10"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7.42578125" style="31" customWidth="1"/>
    <col min="14" max="14" width="2.7109375" style="31" hidden="1" customWidth="1"/>
    <col min="15" max="18" width="23.7109375" style="31" customWidth="1"/>
    <col min="19" max="19" width="11.7109375" style="31" customWidth="1"/>
    <col min="20" max="20" width="3.7109375" style="31" customWidth="1"/>
    <col min="21" max="21" width="11.7109375" style="31" customWidth="1"/>
    <col min="22" max="22" width="8.5703125" style="31" hidden="1" customWidth="1"/>
    <col min="23" max="23" width="4.7109375" style="31" customWidth="1"/>
    <col min="24" max="24" width="115.7109375" style="31" customWidth="1"/>
    <col min="25" max="29" width="10.5703125" style="173"/>
    <col min="30" max="246" width="10.5703125" style="31"/>
    <col min="247" max="254" width="0" style="31" hidden="1" customWidth="1"/>
    <col min="255" max="257" width="3.7109375" style="31" customWidth="1"/>
    <col min="258" max="258" width="12.7109375" style="31" customWidth="1"/>
    <col min="259" max="259" width="47.42578125" style="31" customWidth="1"/>
    <col min="260" max="260" width="0" style="31" hidden="1" customWidth="1"/>
    <col min="261" max="261" width="24.7109375" style="31" customWidth="1"/>
    <col min="262" max="262" width="14.7109375" style="31" customWidth="1"/>
    <col min="263" max="264" width="15.7109375" style="31" customWidth="1"/>
    <col min="265" max="265" width="11.7109375" style="31" customWidth="1"/>
    <col min="266" max="266" width="6.42578125" style="31" bestFit="1" customWidth="1"/>
    <col min="267" max="267" width="11.7109375" style="31" customWidth="1"/>
    <col min="268" max="268" width="0" style="31" hidden="1" customWidth="1"/>
    <col min="269" max="269" width="3.7109375" style="31" customWidth="1"/>
    <col min="270" max="270" width="11.140625" style="31" bestFit="1" customWidth="1"/>
    <col min="271" max="502" width="10.5703125" style="31"/>
    <col min="503" max="510" width="0" style="31" hidden="1" customWidth="1"/>
    <col min="511" max="513" width="3.7109375" style="31" customWidth="1"/>
    <col min="514" max="514" width="12.7109375" style="31" customWidth="1"/>
    <col min="515" max="515" width="47.42578125" style="31" customWidth="1"/>
    <col min="516" max="516" width="0" style="31" hidden="1" customWidth="1"/>
    <col min="517" max="517" width="24.7109375" style="31" customWidth="1"/>
    <col min="518" max="518" width="14.7109375" style="31" customWidth="1"/>
    <col min="519" max="520" width="15.7109375" style="31" customWidth="1"/>
    <col min="521" max="521" width="11.7109375" style="31" customWidth="1"/>
    <col min="522" max="522" width="6.42578125" style="31" bestFit="1" customWidth="1"/>
    <col min="523" max="523" width="11.7109375" style="31" customWidth="1"/>
    <col min="524" max="524" width="0" style="31" hidden="1" customWidth="1"/>
    <col min="525" max="525" width="3.7109375" style="31" customWidth="1"/>
    <col min="526" max="526" width="11.140625" style="31" bestFit="1" customWidth="1"/>
    <col min="527" max="758" width="10.5703125" style="31"/>
    <col min="759" max="766" width="0" style="31" hidden="1" customWidth="1"/>
    <col min="767" max="769" width="3.7109375" style="31" customWidth="1"/>
    <col min="770" max="770" width="12.7109375" style="31" customWidth="1"/>
    <col min="771" max="771" width="47.42578125" style="31" customWidth="1"/>
    <col min="772" max="772" width="0" style="31" hidden="1" customWidth="1"/>
    <col min="773" max="773" width="24.7109375" style="31" customWidth="1"/>
    <col min="774" max="774" width="14.7109375" style="31" customWidth="1"/>
    <col min="775" max="776" width="15.7109375" style="31" customWidth="1"/>
    <col min="777" max="777" width="11.7109375" style="31" customWidth="1"/>
    <col min="778" max="778" width="6.42578125" style="31" bestFit="1" customWidth="1"/>
    <col min="779" max="779" width="11.7109375" style="31" customWidth="1"/>
    <col min="780" max="780" width="0" style="31" hidden="1" customWidth="1"/>
    <col min="781" max="781" width="3.7109375" style="31" customWidth="1"/>
    <col min="782" max="782" width="11.140625" style="31" bestFit="1" customWidth="1"/>
    <col min="783" max="1014" width="10.5703125" style="31"/>
    <col min="1015" max="1022" width="0" style="31" hidden="1" customWidth="1"/>
    <col min="1023" max="1025" width="3.7109375" style="31" customWidth="1"/>
    <col min="1026" max="1026" width="12.7109375" style="31" customWidth="1"/>
    <col min="1027" max="1027" width="47.42578125" style="31" customWidth="1"/>
    <col min="1028" max="1028" width="0" style="31" hidden="1" customWidth="1"/>
    <col min="1029" max="1029" width="24.7109375" style="31" customWidth="1"/>
    <col min="1030" max="1030" width="14.7109375" style="31" customWidth="1"/>
    <col min="1031" max="1032" width="15.7109375" style="31" customWidth="1"/>
    <col min="1033" max="1033" width="11.7109375" style="31" customWidth="1"/>
    <col min="1034" max="1034" width="6.42578125" style="31" bestFit="1" customWidth="1"/>
    <col min="1035" max="1035" width="11.7109375" style="31" customWidth="1"/>
    <col min="1036" max="1036" width="0" style="31" hidden="1" customWidth="1"/>
    <col min="1037" max="1037" width="3.7109375" style="31" customWidth="1"/>
    <col min="1038" max="1038" width="11.140625" style="31" bestFit="1" customWidth="1"/>
    <col min="1039" max="1270" width="10.5703125" style="31"/>
    <col min="1271" max="1278" width="0" style="31" hidden="1" customWidth="1"/>
    <col min="1279" max="1281" width="3.7109375" style="31" customWidth="1"/>
    <col min="1282" max="1282" width="12.7109375" style="31" customWidth="1"/>
    <col min="1283" max="1283" width="47.42578125" style="31" customWidth="1"/>
    <col min="1284" max="1284" width="0" style="31" hidden="1" customWidth="1"/>
    <col min="1285" max="1285" width="24.7109375" style="31" customWidth="1"/>
    <col min="1286" max="1286" width="14.7109375" style="31" customWidth="1"/>
    <col min="1287" max="1288" width="15.7109375" style="31" customWidth="1"/>
    <col min="1289" max="1289" width="11.7109375" style="31" customWidth="1"/>
    <col min="1290" max="1290" width="6.42578125" style="31" bestFit="1" customWidth="1"/>
    <col min="1291" max="1291" width="11.7109375" style="31" customWidth="1"/>
    <col min="1292" max="1292" width="0" style="31" hidden="1" customWidth="1"/>
    <col min="1293" max="1293" width="3.7109375" style="31" customWidth="1"/>
    <col min="1294" max="1294" width="11.140625" style="31" bestFit="1" customWidth="1"/>
    <col min="1295" max="1526" width="10.5703125" style="31"/>
    <col min="1527" max="1534" width="0" style="31" hidden="1" customWidth="1"/>
    <col min="1535" max="1537" width="3.7109375" style="31" customWidth="1"/>
    <col min="1538" max="1538" width="12.7109375" style="31" customWidth="1"/>
    <col min="1539" max="1539" width="47.42578125" style="31" customWidth="1"/>
    <col min="1540" max="1540" width="0" style="31" hidden="1" customWidth="1"/>
    <col min="1541" max="1541" width="24.7109375" style="31" customWidth="1"/>
    <col min="1542" max="1542" width="14.7109375" style="31" customWidth="1"/>
    <col min="1543" max="1544" width="15.7109375" style="31" customWidth="1"/>
    <col min="1545" max="1545" width="11.7109375" style="31" customWidth="1"/>
    <col min="1546" max="1546" width="6.42578125" style="31" bestFit="1" customWidth="1"/>
    <col min="1547" max="1547" width="11.7109375" style="31" customWidth="1"/>
    <col min="1548" max="1548" width="0" style="31" hidden="1" customWidth="1"/>
    <col min="1549" max="1549" width="3.7109375" style="31" customWidth="1"/>
    <col min="1550" max="1550" width="11.140625" style="31" bestFit="1" customWidth="1"/>
    <col min="1551" max="1782" width="10.5703125" style="31"/>
    <col min="1783" max="1790" width="0" style="31" hidden="1" customWidth="1"/>
    <col min="1791" max="1793" width="3.7109375" style="31" customWidth="1"/>
    <col min="1794" max="1794" width="12.7109375" style="31" customWidth="1"/>
    <col min="1795" max="1795" width="47.42578125" style="31" customWidth="1"/>
    <col min="1796" max="1796" width="0" style="31" hidden="1" customWidth="1"/>
    <col min="1797" max="1797" width="24.7109375" style="31" customWidth="1"/>
    <col min="1798" max="1798" width="14.7109375" style="31" customWidth="1"/>
    <col min="1799" max="1800" width="15.7109375" style="31" customWidth="1"/>
    <col min="1801" max="1801" width="11.7109375" style="31" customWidth="1"/>
    <col min="1802" max="1802" width="6.42578125" style="31" bestFit="1" customWidth="1"/>
    <col min="1803" max="1803" width="11.7109375" style="31" customWidth="1"/>
    <col min="1804" max="1804" width="0" style="31" hidden="1" customWidth="1"/>
    <col min="1805" max="1805" width="3.7109375" style="31" customWidth="1"/>
    <col min="1806" max="1806" width="11.140625" style="31" bestFit="1" customWidth="1"/>
    <col min="1807" max="2038" width="10.5703125" style="31"/>
    <col min="2039" max="2046" width="0" style="31" hidden="1" customWidth="1"/>
    <col min="2047" max="2049" width="3.7109375" style="31" customWidth="1"/>
    <col min="2050" max="2050" width="12.7109375" style="31" customWidth="1"/>
    <col min="2051" max="2051" width="47.42578125" style="31" customWidth="1"/>
    <col min="2052" max="2052" width="0" style="31" hidden="1" customWidth="1"/>
    <col min="2053" max="2053" width="24.7109375" style="31" customWidth="1"/>
    <col min="2054" max="2054" width="14.7109375" style="31" customWidth="1"/>
    <col min="2055" max="2056" width="15.7109375" style="31" customWidth="1"/>
    <col min="2057" max="2057" width="11.7109375" style="31" customWidth="1"/>
    <col min="2058" max="2058" width="6.42578125" style="31" bestFit="1" customWidth="1"/>
    <col min="2059" max="2059" width="11.7109375" style="31" customWidth="1"/>
    <col min="2060" max="2060" width="0" style="31" hidden="1" customWidth="1"/>
    <col min="2061" max="2061" width="3.7109375" style="31" customWidth="1"/>
    <col min="2062" max="2062" width="11.140625" style="31" bestFit="1" customWidth="1"/>
    <col min="2063" max="2294" width="10.5703125" style="31"/>
    <col min="2295" max="2302" width="0" style="31" hidden="1" customWidth="1"/>
    <col min="2303" max="2305" width="3.7109375" style="31" customWidth="1"/>
    <col min="2306" max="2306" width="12.7109375" style="31" customWidth="1"/>
    <col min="2307" max="2307" width="47.42578125" style="31" customWidth="1"/>
    <col min="2308" max="2308" width="0" style="31" hidden="1" customWidth="1"/>
    <col min="2309" max="2309" width="24.7109375" style="31" customWidth="1"/>
    <col min="2310" max="2310" width="14.7109375" style="31" customWidth="1"/>
    <col min="2311" max="2312" width="15.7109375" style="31" customWidth="1"/>
    <col min="2313" max="2313" width="11.7109375" style="31" customWidth="1"/>
    <col min="2314" max="2314" width="6.42578125" style="31" bestFit="1" customWidth="1"/>
    <col min="2315" max="2315" width="11.7109375" style="31" customWidth="1"/>
    <col min="2316" max="2316" width="0" style="31" hidden="1" customWidth="1"/>
    <col min="2317" max="2317" width="3.7109375" style="31" customWidth="1"/>
    <col min="2318" max="2318" width="11.140625" style="31" bestFit="1" customWidth="1"/>
    <col min="2319" max="2550" width="10.5703125" style="31"/>
    <col min="2551" max="2558" width="0" style="31" hidden="1" customWidth="1"/>
    <col min="2559" max="2561" width="3.7109375" style="31" customWidth="1"/>
    <col min="2562" max="2562" width="12.7109375" style="31" customWidth="1"/>
    <col min="2563" max="2563" width="47.42578125" style="31" customWidth="1"/>
    <col min="2564" max="2564" width="0" style="31" hidden="1" customWidth="1"/>
    <col min="2565" max="2565" width="24.7109375" style="31" customWidth="1"/>
    <col min="2566" max="2566" width="14.7109375" style="31" customWidth="1"/>
    <col min="2567" max="2568" width="15.7109375" style="31" customWidth="1"/>
    <col min="2569" max="2569" width="11.7109375" style="31" customWidth="1"/>
    <col min="2570" max="2570" width="6.42578125" style="31" bestFit="1" customWidth="1"/>
    <col min="2571" max="2571" width="11.7109375" style="31" customWidth="1"/>
    <col min="2572" max="2572" width="0" style="31" hidden="1" customWidth="1"/>
    <col min="2573" max="2573" width="3.7109375" style="31" customWidth="1"/>
    <col min="2574" max="2574" width="11.140625" style="31" bestFit="1" customWidth="1"/>
    <col min="2575" max="2806" width="10.5703125" style="31"/>
    <col min="2807" max="2814" width="0" style="31" hidden="1" customWidth="1"/>
    <col min="2815" max="2817" width="3.7109375" style="31" customWidth="1"/>
    <col min="2818" max="2818" width="12.7109375" style="31" customWidth="1"/>
    <col min="2819" max="2819" width="47.42578125" style="31" customWidth="1"/>
    <col min="2820" max="2820" width="0" style="31" hidden="1" customWidth="1"/>
    <col min="2821" max="2821" width="24.7109375" style="31" customWidth="1"/>
    <col min="2822" max="2822" width="14.7109375" style="31" customWidth="1"/>
    <col min="2823" max="2824" width="15.7109375" style="31" customWidth="1"/>
    <col min="2825" max="2825" width="11.7109375" style="31" customWidth="1"/>
    <col min="2826" max="2826" width="6.42578125" style="31" bestFit="1" customWidth="1"/>
    <col min="2827" max="2827" width="11.7109375" style="31" customWidth="1"/>
    <col min="2828" max="2828" width="0" style="31" hidden="1" customWidth="1"/>
    <col min="2829" max="2829" width="3.7109375" style="31" customWidth="1"/>
    <col min="2830" max="2830" width="11.140625" style="31" bestFit="1" customWidth="1"/>
    <col min="2831" max="3062" width="10.5703125" style="31"/>
    <col min="3063" max="3070" width="0" style="31" hidden="1" customWidth="1"/>
    <col min="3071" max="3073" width="3.7109375" style="31" customWidth="1"/>
    <col min="3074" max="3074" width="12.7109375" style="31" customWidth="1"/>
    <col min="3075" max="3075" width="47.42578125" style="31" customWidth="1"/>
    <col min="3076" max="3076" width="0" style="31" hidden="1" customWidth="1"/>
    <col min="3077" max="3077" width="24.7109375" style="31" customWidth="1"/>
    <col min="3078" max="3078" width="14.7109375" style="31" customWidth="1"/>
    <col min="3079" max="3080" width="15.7109375" style="31" customWidth="1"/>
    <col min="3081" max="3081" width="11.7109375" style="31" customWidth="1"/>
    <col min="3082" max="3082" width="6.42578125" style="31" bestFit="1" customWidth="1"/>
    <col min="3083" max="3083" width="11.7109375" style="31" customWidth="1"/>
    <col min="3084" max="3084" width="0" style="31" hidden="1" customWidth="1"/>
    <col min="3085" max="3085" width="3.7109375" style="31" customWidth="1"/>
    <col min="3086" max="3086" width="11.140625" style="31" bestFit="1" customWidth="1"/>
    <col min="3087" max="3318" width="10.5703125" style="31"/>
    <col min="3319" max="3326" width="0" style="31" hidden="1" customWidth="1"/>
    <col min="3327" max="3329" width="3.7109375" style="31" customWidth="1"/>
    <col min="3330" max="3330" width="12.7109375" style="31" customWidth="1"/>
    <col min="3331" max="3331" width="47.42578125" style="31" customWidth="1"/>
    <col min="3332" max="3332" width="0" style="31" hidden="1" customWidth="1"/>
    <col min="3333" max="3333" width="24.7109375" style="31" customWidth="1"/>
    <col min="3334" max="3334" width="14.7109375" style="31" customWidth="1"/>
    <col min="3335" max="3336" width="15.7109375" style="31" customWidth="1"/>
    <col min="3337" max="3337" width="11.7109375" style="31" customWidth="1"/>
    <col min="3338" max="3338" width="6.42578125" style="31" bestFit="1" customWidth="1"/>
    <col min="3339" max="3339" width="11.7109375" style="31" customWidth="1"/>
    <col min="3340" max="3340" width="0" style="31" hidden="1" customWidth="1"/>
    <col min="3341" max="3341" width="3.7109375" style="31" customWidth="1"/>
    <col min="3342" max="3342" width="11.140625" style="31" bestFit="1" customWidth="1"/>
    <col min="3343" max="3574" width="10.5703125" style="31"/>
    <col min="3575" max="3582" width="0" style="31" hidden="1" customWidth="1"/>
    <col min="3583" max="3585" width="3.7109375" style="31" customWidth="1"/>
    <col min="3586" max="3586" width="12.7109375" style="31" customWidth="1"/>
    <col min="3587" max="3587" width="47.42578125" style="31" customWidth="1"/>
    <col min="3588" max="3588" width="0" style="31" hidden="1" customWidth="1"/>
    <col min="3589" max="3589" width="24.7109375" style="31" customWidth="1"/>
    <col min="3590" max="3590" width="14.7109375" style="31" customWidth="1"/>
    <col min="3591" max="3592" width="15.7109375" style="31" customWidth="1"/>
    <col min="3593" max="3593" width="11.7109375" style="31" customWidth="1"/>
    <col min="3594" max="3594" width="6.42578125" style="31" bestFit="1" customWidth="1"/>
    <col min="3595" max="3595" width="11.7109375" style="31" customWidth="1"/>
    <col min="3596" max="3596" width="0" style="31" hidden="1" customWidth="1"/>
    <col min="3597" max="3597" width="3.7109375" style="31" customWidth="1"/>
    <col min="3598" max="3598" width="11.140625" style="31" bestFit="1" customWidth="1"/>
    <col min="3599" max="3830" width="10.5703125" style="31"/>
    <col min="3831" max="3838" width="0" style="31" hidden="1" customWidth="1"/>
    <col min="3839" max="3841" width="3.7109375" style="31" customWidth="1"/>
    <col min="3842" max="3842" width="12.7109375" style="31" customWidth="1"/>
    <col min="3843" max="3843" width="47.42578125" style="31" customWidth="1"/>
    <col min="3844" max="3844" width="0" style="31" hidden="1" customWidth="1"/>
    <col min="3845" max="3845" width="24.7109375" style="31" customWidth="1"/>
    <col min="3846" max="3846" width="14.7109375" style="31" customWidth="1"/>
    <col min="3847" max="3848" width="15.7109375" style="31" customWidth="1"/>
    <col min="3849" max="3849" width="11.7109375" style="31" customWidth="1"/>
    <col min="3850" max="3850" width="6.42578125" style="31" bestFit="1" customWidth="1"/>
    <col min="3851" max="3851" width="11.7109375" style="31" customWidth="1"/>
    <col min="3852" max="3852" width="0" style="31" hidden="1" customWidth="1"/>
    <col min="3853" max="3853" width="3.7109375" style="31" customWidth="1"/>
    <col min="3854" max="3854" width="11.140625" style="31" bestFit="1" customWidth="1"/>
    <col min="3855" max="4086" width="10.5703125" style="31"/>
    <col min="4087" max="4094" width="0" style="31" hidden="1" customWidth="1"/>
    <col min="4095" max="4097" width="3.7109375" style="31" customWidth="1"/>
    <col min="4098" max="4098" width="12.7109375" style="31" customWidth="1"/>
    <col min="4099" max="4099" width="47.42578125" style="31" customWidth="1"/>
    <col min="4100" max="4100" width="0" style="31" hidden="1" customWidth="1"/>
    <col min="4101" max="4101" width="24.7109375" style="31" customWidth="1"/>
    <col min="4102" max="4102" width="14.7109375" style="31" customWidth="1"/>
    <col min="4103" max="4104" width="15.7109375" style="31" customWidth="1"/>
    <col min="4105" max="4105" width="11.7109375" style="31" customWidth="1"/>
    <col min="4106" max="4106" width="6.42578125" style="31" bestFit="1" customWidth="1"/>
    <col min="4107" max="4107" width="11.7109375" style="31" customWidth="1"/>
    <col min="4108" max="4108" width="0" style="31" hidden="1" customWidth="1"/>
    <col min="4109" max="4109" width="3.7109375" style="31" customWidth="1"/>
    <col min="4110" max="4110" width="11.140625" style="31" bestFit="1" customWidth="1"/>
    <col min="4111" max="4342" width="10.5703125" style="31"/>
    <col min="4343" max="4350" width="0" style="31" hidden="1" customWidth="1"/>
    <col min="4351" max="4353" width="3.7109375" style="31" customWidth="1"/>
    <col min="4354" max="4354" width="12.7109375" style="31" customWidth="1"/>
    <col min="4355" max="4355" width="47.42578125" style="31" customWidth="1"/>
    <col min="4356" max="4356" width="0" style="31" hidden="1" customWidth="1"/>
    <col min="4357" max="4357" width="24.7109375" style="31" customWidth="1"/>
    <col min="4358" max="4358" width="14.7109375" style="31" customWidth="1"/>
    <col min="4359" max="4360" width="15.7109375" style="31" customWidth="1"/>
    <col min="4361" max="4361" width="11.7109375" style="31" customWidth="1"/>
    <col min="4362" max="4362" width="6.42578125" style="31" bestFit="1" customWidth="1"/>
    <col min="4363" max="4363" width="11.7109375" style="31" customWidth="1"/>
    <col min="4364" max="4364" width="0" style="31" hidden="1" customWidth="1"/>
    <col min="4365" max="4365" width="3.7109375" style="31" customWidth="1"/>
    <col min="4366" max="4366" width="11.140625" style="31" bestFit="1" customWidth="1"/>
    <col min="4367" max="4598" width="10.5703125" style="31"/>
    <col min="4599" max="4606" width="0" style="31" hidden="1" customWidth="1"/>
    <col min="4607" max="4609" width="3.7109375" style="31" customWidth="1"/>
    <col min="4610" max="4610" width="12.7109375" style="31" customWidth="1"/>
    <col min="4611" max="4611" width="47.42578125" style="31" customWidth="1"/>
    <col min="4612" max="4612" width="0" style="31" hidden="1" customWidth="1"/>
    <col min="4613" max="4613" width="24.7109375" style="31" customWidth="1"/>
    <col min="4614" max="4614" width="14.7109375" style="31" customWidth="1"/>
    <col min="4615" max="4616" width="15.7109375" style="31" customWidth="1"/>
    <col min="4617" max="4617" width="11.7109375" style="31" customWidth="1"/>
    <col min="4618" max="4618" width="6.42578125" style="31" bestFit="1" customWidth="1"/>
    <col min="4619" max="4619" width="11.7109375" style="31" customWidth="1"/>
    <col min="4620" max="4620" width="0" style="31" hidden="1" customWidth="1"/>
    <col min="4621" max="4621" width="3.7109375" style="31" customWidth="1"/>
    <col min="4622" max="4622" width="11.140625" style="31" bestFit="1" customWidth="1"/>
    <col min="4623" max="4854" width="10.5703125" style="31"/>
    <col min="4855" max="4862" width="0" style="31" hidden="1" customWidth="1"/>
    <col min="4863" max="4865" width="3.7109375" style="31" customWidth="1"/>
    <col min="4866" max="4866" width="12.7109375" style="31" customWidth="1"/>
    <col min="4867" max="4867" width="47.42578125" style="31" customWidth="1"/>
    <col min="4868" max="4868" width="0" style="31" hidden="1" customWidth="1"/>
    <col min="4869" max="4869" width="24.7109375" style="31" customWidth="1"/>
    <col min="4870" max="4870" width="14.7109375" style="31" customWidth="1"/>
    <col min="4871" max="4872" width="15.7109375" style="31" customWidth="1"/>
    <col min="4873" max="4873" width="11.7109375" style="31" customWidth="1"/>
    <col min="4874" max="4874" width="6.42578125" style="31" bestFit="1" customWidth="1"/>
    <col min="4875" max="4875" width="11.7109375" style="31" customWidth="1"/>
    <col min="4876" max="4876" width="0" style="31" hidden="1" customWidth="1"/>
    <col min="4877" max="4877" width="3.7109375" style="31" customWidth="1"/>
    <col min="4878" max="4878" width="11.140625" style="31" bestFit="1" customWidth="1"/>
    <col min="4879" max="5110" width="10.5703125" style="31"/>
    <col min="5111" max="5118" width="0" style="31" hidden="1" customWidth="1"/>
    <col min="5119" max="5121" width="3.7109375" style="31" customWidth="1"/>
    <col min="5122" max="5122" width="12.7109375" style="31" customWidth="1"/>
    <col min="5123" max="5123" width="47.42578125" style="31" customWidth="1"/>
    <col min="5124" max="5124" width="0" style="31" hidden="1" customWidth="1"/>
    <col min="5125" max="5125" width="24.7109375" style="31" customWidth="1"/>
    <col min="5126" max="5126" width="14.7109375" style="31" customWidth="1"/>
    <col min="5127" max="5128" width="15.7109375" style="31" customWidth="1"/>
    <col min="5129" max="5129" width="11.7109375" style="31" customWidth="1"/>
    <col min="5130" max="5130" width="6.42578125" style="31" bestFit="1" customWidth="1"/>
    <col min="5131" max="5131" width="11.7109375" style="31" customWidth="1"/>
    <col min="5132" max="5132" width="0" style="31" hidden="1" customWidth="1"/>
    <col min="5133" max="5133" width="3.7109375" style="31" customWidth="1"/>
    <col min="5134" max="5134" width="11.140625" style="31" bestFit="1" customWidth="1"/>
    <col min="5135" max="5366" width="10.5703125" style="31"/>
    <col min="5367" max="5374" width="0" style="31" hidden="1" customWidth="1"/>
    <col min="5375" max="5377" width="3.7109375" style="31" customWidth="1"/>
    <col min="5378" max="5378" width="12.7109375" style="31" customWidth="1"/>
    <col min="5379" max="5379" width="47.42578125" style="31" customWidth="1"/>
    <col min="5380" max="5380" width="0" style="31" hidden="1" customWidth="1"/>
    <col min="5381" max="5381" width="24.7109375" style="31" customWidth="1"/>
    <col min="5382" max="5382" width="14.7109375" style="31" customWidth="1"/>
    <col min="5383" max="5384" width="15.7109375" style="31" customWidth="1"/>
    <col min="5385" max="5385" width="11.7109375" style="31" customWidth="1"/>
    <col min="5386" max="5386" width="6.42578125" style="31" bestFit="1" customWidth="1"/>
    <col min="5387" max="5387" width="11.7109375" style="31" customWidth="1"/>
    <col min="5388" max="5388" width="0" style="31" hidden="1" customWidth="1"/>
    <col min="5389" max="5389" width="3.7109375" style="31" customWidth="1"/>
    <col min="5390" max="5390" width="11.140625" style="31" bestFit="1" customWidth="1"/>
    <col min="5391" max="5622" width="10.5703125" style="31"/>
    <col min="5623" max="5630" width="0" style="31" hidden="1" customWidth="1"/>
    <col min="5631" max="5633" width="3.7109375" style="31" customWidth="1"/>
    <col min="5634" max="5634" width="12.7109375" style="31" customWidth="1"/>
    <col min="5635" max="5635" width="47.42578125" style="31" customWidth="1"/>
    <col min="5636" max="5636" width="0" style="31" hidden="1" customWidth="1"/>
    <col min="5637" max="5637" width="24.7109375" style="31" customWidth="1"/>
    <col min="5638" max="5638" width="14.7109375" style="31" customWidth="1"/>
    <col min="5639" max="5640" width="15.7109375" style="31" customWidth="1"/>
    <col min="5641" max="5641" width="11.7109375" style="31" customWidth="1"/>
    <col min="5642" max="5642" width="6.42578125" style="31" bestFit="1" customWidth="1"/>
    <col min="5643" max="5643" width="11.7109375" style="31" customWidth="1"/>
    <col min="5644" max="5644" width="0" style="31" hidden="1" customWidth="1"/>
    <col min="5645" max="5645" width="3.7109375" style="31" customWidth="1"/>
    <col min="5646" max="5646" width="11.140625" style="31" bestFit="1" customWidth="1"/>
    <col min="5647" max="5878" width="10.5703125" style="31"/>
    <col min="5879" max="5886" width="0" style="31" hidden="1" customWidth="1"/>
    <col min="5887" max="5889" width="3.7109375" style="31" customWidth="1"/>
    <col min="5890" max="5890" width="12.7109375" style="31" customWidth="1"/>
    <col min="5891" max="5891" width="47.42578125" style="31" customWidth="1"/>
    <col min="5892" max="5892" width="0" style="31" hidden="1" customWidth="1"/>
    <col min="5893" max="5893" width="24.7109375" style="31" customWidth="1"/>
    <col min="5894" max="5894" width="14.7109375" style="31" customWidth="1"/>
    <col min="5895" max="5896" width="15.7109375" style="31" customWidth="1"/>
    <col min="5897" max="5897" width="11.7109375" style="31" customWidth="1"/>
    <col min="5898" max="5898" width="6.42578125" style="31" bestFit="1" customWidth="1"/>
    <col min="5899" max="5899" width="11.7109375" style="31" customWidth="1"/>
    <col min="5900" max="5900" width="0" style="31" hidden="1" customWidth="1"/>
    <col min="5901" max="5901" width="3.7109375" style="31" customWidth="1"/>
    <col min="5902" max="5902" width="11.140625" style="31" bestFit="1" customWidth="1"/>
    <col min="5903" max="6134" width="10.5703125" style="31"/>
    <col min="6135" max="6142" width="0" style="31" hidden="1" customWidth="1"/>
    <col min="6143" max="6145" width="3.7109375" style="31" customWidth="1"/>
    <col min="6146" max="6146" width="12.7109375" style="31" customWidth="1"/>
    <col min="6147" max="6147" width="47.42578125" style="31" customWidth="1"/>
    <col min="6148" max="6148" width="0" style="31" hidden="1" customWidth="1"/>
    <col min="6149" max="6149" width="24.7109375" style="31" customWidth="1"/>
    <col min="6150" max="6150" width="14.7109375" style="31" customWidth="1"/>
    <col min="6151" max="6152" width="15.7109375" style="31" customWidth="1"/>
    <col min="6153" max="6153" width="11.7109375" style="31" customWidth="1"/>
    <col min="6154" max="6154" width="6.42578125" style="31" bestFit="1" customWidth="1"/>
    <col min="6155" max="6155" width="11.7109375" style="31" customWidth="1"/>
    <col min="6156" max="6156" width="0" style="31" hidden="1" customWidth="1"/>
    <col min="6157" max="6157" width="3.7109375" style="31" customWidth="1"/>
    <col min="6158" max="6158" width="11.140625" style="31" bestFit="1" customWidth="1"/>
    <col min="6159" max="6390" width="10.5703125" style="31"/>
    <col min="6391" max="6398" width="0" style="31" hidden="1" customWidth="1"/>
    <col min="6399" max="6401" width="3.7109375" style="31" customWidth="1"/>
    <col min="6402" max="6402" width="12.7109375" style="31" customWidth="1"/>
    <col min="6403" max="6403" width="47.42578125" style="31" customWidth="1"/>
    <col min="6404" max="6404" width="0" style="31" hidden="1" customWidth="1"/>
    <col min="6405" max="6405" width="24.7109375" style="31" customWidth="1"/>
    <col min="6406" max="6406" width="14.7109375" style="31" customWidth="1"/>
    <col min="6407" max="6408" width="15.7109375" style="31" customWidth="1"/>
    <col min="6409" max="6409" width="11.7109375" style="31" customWidth="1"/>
    <col min="6410" max="6410" width="6.42578125" style="31" bestFit="1" customWidth="1"/>
    <col min="6411" max="6411" width="11.7109375" style="31" customWidth="1"/>
    <col min="6412" max="6412" width="0" style="31" hidden="1" customWidth="1"/>
    <col min="6413" max="6413" width="3.7109375" style="31" customWidth="1"/>
    <col min="6414" max="6414" width="11.140625" style="31" bestFit="1" customWidth="1"/>
    <col min="6415" max="6646" width="10.5703125" style="31"/>
    <col min="6647" max="6654" width="0" style="31" hidden="1" customWidth="1"/>
    <col min="6655" max="6657" width="3.7109375" style="31" customWidth="1"/>
    <col min="6658" max="6658" width="12.7109375" style="31" customWidth="1"/>
    <col min="6659" max="6659" width="47.42578125" style="31" customWidth="1"/>
    <col min="6660" max="6660" width="0" style="31" hidden="1" customWidth="1"/>
    <col min="6661" max="6661" width="24.7109375" style="31" customWidth="1"/>
    <col min="6662" max="6662" width="14.7109375" style="31" customWidth="1"/>
    <col min="6663" max="6664" width="15.7109375" style="31" customWidth="1"/>
    <col min="6665" max="6665" width="11.7109375" style="31" customWidth="1"/>
    <col min="6666" max="6666" width="6.42578125" style="31" bestFit="1" customWidth="1"/>
    <col min="6667" max="6667" width="11.7109375" style="31" customWidth="1"/>
    <col min="6668" max="6668" width="0" style="31" hidden="1" customWidth="1"/>
    <col min="6669" max="6669" width="3.7109375" style="31" customWidth="1"/>
    <col min="6670" max="6670" width="11.140625" style="31" bestFit="1" customWidth="1"/>
    <col min="6671" max="6902" width="10.5703125" style="31"/>
    <col min="6903" max="6910" width="0" style="31" hidden="1" customWidth="1"/>
    <col min="6911" max="6913" width="3.7109375" style="31" customWidth="1"/>
    <col min="6914" max="6914" width="12.7109375" style="31" customWidth="1"/>
    <col min="6915" max="6915" width="47.42578125" style="31" customWidth="1"/>
    <col min="6916" max="6916" width="0" style="31" hidden="1" customWidth="1"/>
    <col min="6917" max="6917" width="24.7109375" style="31" customWidth="1"/>
    <col min="6918" max="6918" width="14.7109375" style="31" customWidth="1"/>
    <col min="6919" max="6920" width="15.7109375" style="31" customWidth="1"/>
    <col min="6921" max="6921" width="11.7109375" style="31" customWidth="1"/>
    <col min="6922" max="6922" width="6.42578125" style="31" bestFit="1" customWidth="1"/>
    <col min="6923" max="6923" width="11.7109375" style="31" customWidth="1"/>
    <col min="6924" max="6924" width="0" style="31" hidden="1" customWidth="1"/>
    <col min="6925" max="6925" width="3.7109375" style="31" customWidth="1"/>
    <col min="6926" max="6926" width="11.140625" style="31" bestFit="1" customWidth="1"/>
    <col min="6927" max="7158" width="10.5703125" style="31"/>
    <col min="7159" max="7166" width="0" style="31" hidden="1" customWidth="1"/>
    <col min="7167" max="7169" width="3.7109375" style="31" customWidth="1"/>
    <col min="7170" max="7170" width="12.7109375" style="31" customWidth="1"/>
    <col min="7171" max="7171" width="47.42578125" style="31" customWidth="1"/>
    <col min="7172" max="7172" width="0" style="31" hidden="1" customWidth="1"/>
    <col min="7173" max="7173" width="24.7109375" style="31" customWidth="1"/>
    <col min="7174" max="7174" width="14.7109375" style="31" customWidth="1"/>
    <col min="7175" max="7176" width="15.7109375" style="31" customWidth="1"/>
    <col min="7177" max="7177" width="11.7109375" style="31" customWidth="1"/>
    <col min="7178" max="7178" width="6.42578125" style="31" bestFit="1" customWidth="1"/>
    <col min="7179" max="7179" width="11.7109375" style="31" customWidth="1"/>
    <col min="7180" max="7180" width="0" style="31" hidden="1" customWidth="1"/>
    <col min="7181" max="7181" width="3.7109375" style="31" customWidth="1"/>
    <col min="7182" max="7182" width="11.140625" style="31" bestFit="1" customWidth="1"/>
    <col min="7183" max="7414" width="10.5703125" style="31"/>
    <col min="7415" max="7422" width="0" style="31" hidden="1" customWidth="1"/>
    <col min="7423" max="7425" width="3.7109375" style="31" customWidth="1"/>
    <col min="7426" max="7426" width="12.7109375" style="31" customWidth="1"/>
    <col min="7427" max="7427" width="47.42578125" style="31" customWidth="1"/>
    <col min="7428" max="7428" width="0" style="31" hidden="1" customWidth="1"/>
    <col min="7429" max="7429" width="24.7109375" style="31" customWidth="1"/>
    <col min="7430" max="7430" width="14.7109375" style="31" customWidth="1"/>
    <col min="7431" max="7432" width="15.7109375" style="31" customWidth="1"/>
    <col min="7433" max="7433" width="11.7109375" style="31" customWidth="1"/>
    <col min="7434" max="7434" width="6.42578125" style="31" bestFit="1" customWidth="1"/>
    <col min="7435" max="7435" width="11.7109375" style="31" customWidth="1"/>
    <col min="7436" max="7436" width="0" style="31" hidden="1" customWidth="1"/>
    <col min="7437" max="7437" width="3.7109375" style="31" customWidth="1"/>
    <col min="7438" max="7438" width="11.140625" style="31" bestFit="1" customWidth="1"/>
    <col min="7439" max="7670" width="10.5703125" style="31"/>
    <col min="7671" max="7678" width="0" style="31" hidden="1" customWidth="1"/>
    <col min="7679" max="7681" width="3.7109375" style="31" customWidth="1"/>
    <col min="7682" max="7682" width="12.7109375" style="31" customWidth="1"/>
    <col min="7683" max="7683" width="47.42578125" style="31" customWidth="1"/>
    <col min="7684" max="7684" width="0" style="31" hidden="1" customWidth="1"/>
    <col min="7685" max="7685" width="24.7109375" style="31" customWidth="1"/>
    <col min="7686" max="7686" width="14.7109375" style="31" customWidth="1"/>
    <col min="7687" max="7688" width="15.7109375" style="31" customWidth="1"/>
    <col min="7689" max="7689" width="11.7109375" style="31" customWidth="1"/>
    <col min="7690" max="7690" width="6.42578125" style="31" bestFit="1" customWidth="1"/>
    <col min="7691" max="7691" width="11.7109375" style="31" customWidth="1"/>
    <col min="7692" max="7692" width="0" style="31" hidden="1" customWidth="1"/>
    <col min="7693" max="7693" width="3.7109375" style="31" customWidth="1"/>
    <col min="7694" max="7694" width="11.140625" style="31" bestFit="1" customWidth="1"/>
    <col min="7695" max="7926" width="10.5703125" style="31"/>
    <col min="7927" max="7934" width="0" style="31" hidden="1" customWidth="1"/>
    <col min="7935" max="7937" width="3.7109375" style="31" customWidth="1"/>
    <col min="7938" max="7938" width="12.7109375" style="31" customWidth="1"/>
    <col min="7939" max="7939" width="47.42578125" style="31" customWidth="1"/>
    <col min="7940" max="7940" width="0" style="31" hidden="1" customWidth="1"/>
    <col min="7941" max="7941" width="24.7109375" style="31" customWidth="1"/>
    <col min="7942" max="7942" width="14.7109375" style="31" customWidth="1"/>
    <col min="7943" max="7944" width="15.7109375" style="31" customWidth="1"/>
    <col min="7945" max="7945" width="11.7109375" style="31" customWidth="1"/>
    <col min="7946" max="7946" width="6.42578125" style="31" bestFit="1" customWidth="1"/>
    <col min="7947" max="7947" width="11.7109375" style="31" customWidth="1"/>
    <col min="7948" max="7948" width="0" style="31" hidden="1" customWidth="1"/>
    <col min="7949" max="7949" width="3.7109375" style="31" customWidth="1"/>
    <col min="7950" max="7950" width="11.140625" style="31" bestFit="1" customWidth="1"/>
    <col min="7951" max="8182" width="10.5703125" style="31"/>
    <col min="8183" max="8190" width="0" style="31" hidden="1" customWidth="1"/>
    <col min="8191" max="8193" width="3.7109375" style="31" customWidth="1"/>
    <col min="8194" max="8194" width="12.7109375" style="31" customWidth="1"/>
    <col min="8195" max="8195" width="47.42578125" style="31" customWidth="1"/>
    <col min="8196" max="8196" width="0" style="31" hidden="1" customWidth="1"/>
    <col min="8197" max="8197" width="24.7109375" style="31" customWidth="1"/>
    <col min="8198" max="8198" width="14.7109375" style="31" customWidth="1"/>
    <col min="8199" max="8200" width="15.7109375" style="31" customWidth="1"/>
    <col min="8201" max="8201" width="11.7109375" style="31" customWidth="1"/>
    <col min="8202" max="8202" width="6.42578125" style="31" bestFit="1" customWidth="1"/>
    <col min="8203" max="8203" width="11.7109375" style="31" customWidth="1"/>
    <col min="8204" max="8204" width="0" style="31" hidden="1" customWidth="1"/>
    <col min="8205" max="8205" width="3.7109375" style="31" customWidth="1"/>
    <col min="8206" max="8206" width="11.140625" style="31" bestFit="1" customWidth="1"/>
    <col min="8207" max="8438" width="10.5703125" style="31"/>
    <col min="8439" max="8446" width="0" style="31" hidden="1" customWidth="1"/>
    <col min="8447" max="8449" width="3.7109375" style="31" customWidth="1"/>
    <col min="8450" max="8450" width="12.7109375" style="31" customWidth="1"/>
    <col min="8451" max="8451" width="47.42578125" style="31" customWidth="1"/>
    <col min="8452" max="8452" width="0" style="31" hidden="1" customWidth="1"/>
    <col min="8453" max="8453" width="24.7109375" style="31" customWidth="1"/>
    <col min="8454" max="8454" width="14.7109375" style="31" customWidth="1"/>
    <col min="8455" max="8456" width="15.7109375" style="31" customWidth="1"/>
    <col min="8457" max="8457" width="11.7109375" style="31" customWidth="1"/>
    <col min="8458" max="8458" width="6.42578125" style="31" bestFit="1" customWidth="1"/>
    <col min="8459" max="8459" width="11.7109375" style="31" customWidth="1"/>
    <col min="8460" max="8460" width="0" style="31" hidden="1" customWidth="1"/>
    <col min="8461" max="8461" width="3.7109375" style="31" customWidth="1"/>
    <col min="8462" max="8462" width="11.140625" style="31" bestFit="1" customWidth="1"/>
    <col min="8463" max="8694" width="10.5703125" style="31"/>
    <col min="8695" max="8702" width="0" style="31" hidden="1" customWidth="1"/>
    <col min="8703" max="8705" width="3.7109375" style="31" customWidth="1"/>
    <col min="8706" max="8706" width="12.7109375" style="31" customWidth="1"/>
    <col min="8707" max="8707" width="47.42578125" style="31" customWidth="1"/>
    <col min="8708" max="8708" width="0" style="31" hidden="1" customWidth="1"/>
    <col min="8709" max="8709" width="24.7109375" style="31" customWidth="1"/>
    <col min="8710" max="8710" width="14.7109375" style="31" customWidth="1"/>
    <col min="8711" max="8712" width="15.7109375" style="31" customWidth="1"/>
    <col min="8713" max="8713" width="11.7109375" style="31" customWidth="1"/>
    <col min="8714" max="8714" width="6.42578125" style="31" bestFit="1" customWidth="1"/>
    <col min="8715" max="8715" width="11.7109375" style="31" customWidth="1"/>
    <col min="8716" max="8716" width="0" style="31" hidden="1" customWidth="1"/>
    <col min="8717" max="8717" width="3.7109375" style="31" customWidth="1"/>
    <col min="8718" max="8718" width="11.140625" style="31" bestFit="1" customWidth="1"/>
    <col min="8719" max="8950" width="10.5703125" style="31"/>
    <col min="8951" max="8958" width="0" style="31" hidden="1" customWidth="1"/>
    <col min="8959" max="8961" width="3.7109375" style="31" customWidth="1"/>
    <col min="8962" max="8962" width="12.7109375" style="31" customWidth="1"/>
    <col min="8963" max="8963" width="47.42578125" style="31" customWidth="1"/>
    <col min="8964" max="8964" width="0" style="31" hidden="1" customWidth="1"/>
    <col min="8965" max="8965" width="24.7109375" style="31" customWidth="1"/>
    <col min="8966" max="8966" width="14.7109375" style="31" customWidth="1"/>
    <col min="8967" max="8968" width="15.7109375" style="31" customWidth="1"/>
    <col min="8969" max="8969" width="11.7109375" style="31" customWidth="1"/>
    <col min="8970" max="8970" width="6.42578125" style="31" bestFit="1" customWidth="1"/>
    <col min="8971" max="8971" width="11.7109375" style="31" customWidth="1"/>
    <col min="8972" max="8972" width="0" style="31" hidden="1" customWidth="1"/>
    <col min="8973" max="8973" width="3.7109375" style="31" customWidth="1"/>
    <col min="8974" max="8974" width="11.140625" style="31" bestFit="1" customWidth="1"/>
    <col min="8975" max="9206" width="10.5703125" style="31"/>
    <col min="9207" max="9214" width="0" style="31" hidden="1" customWidth="1"/>
    <col min="9215" max="9217" width="3.7109375" style="31" customWidth="1"/>
    <col min="9218" max="9218" width="12.7109375" style="31" customWidth="1"/>
    <col min="9219" max="9219" width="47.42578125" style="31" customWidth="1"/>
    <col min="9220" max="9220" width="0" style="31" hidden="1" customWidth="1"/>
    <col min="9221" max="9221" width="24.7109375" style="31" customWidth="1"/>
    <col min="9222" max="9222" width="14.7109375" style="31" customWidth="1"/>
    <col min="9223" max="9224" width="15.7109375" style="31" customWidth="1"/>
    <col min="9225" max="9225" width="11.7109375" style="31" customWidth="1"/>
    <col min="9226" max="9226" width="6.42578125" style="31" bestFit="1" customWidth="1"/>
    <col min="9227" max="9227" width="11.7109375" style="31" customWidth="1"/>
    <col min="9228" max="9228" width="0" style="31" hidden="1" customWidth="1"/>
    <col min="9229" max="9229" width="3.7109375" style="31" customWidth="1"/>
    <col min="9230" max="9230" width="11.140625" style="31" bestFit="1" customWidth="1"/>
    <col min="9231" max="9462" width="10.5703125" style="31"/>
    <col min="9463" max="9470" width="0" style="31" hidden="1" customWidth="1"/>
    <col min="9471" max="9473" width="3.7109375" style="31" customWidth="1"/>
    <col min="9474" max="9474" width="12.7109375" style="31" customWidth="1"/>
    <col min="9475" max="9475" width="47.42578125" style="31" customWidth="1"/>
    <col min="9476" max="9476" width="0" style="31" hidden="1" customWidth="1"/>
    <col min="9477" max="9477" width="24.7109375" style="31" customWidth="1"/>
    <col min="9478" max="9478" width="14.7109375" style="31" customWidth="1"/>
    <col min="9479" max="9480" width="15.7109375" style="31" customWidth="1"/>
    <col min="9481" max="9481" width="11.7109375" style="31" customWidth="1"/>
    <col min="9482" max="9482" width="6.42578125" style="31" bestFit="1" customWidth="1"/>
    <col min="9483" max="9483" width="11.7109375" style="31" customWidth="1"/>
    <col min="9484" max="9484" width="0" style="31" hidden="1" customWidth="1"/>
    <col min="9485" max="9485" width="3.7109375" style="31" customWidth="1"/>
    <col min="9486" max="9486" width="11.140625" style="31" bestFit="1" customWidth="1"/>
    <col min="9487" max="9718" width="10.5703125" style="31"/>
    <col min="9719" max="9726" width="0" style="31" hidden="1" customWidth="1"/>
    <col min="9727" max="9729" width="3.7109375" style="31" customWidth="1"/>
    <col min="9730" max="9730" width="12.7109375" style="31" customWidth="1"/>
    <col min="9731" max="9731" width="47.42578125" style="31" customWidth="1"/>
    <col min="9732" max="9732" width="0" style="31" hidden="1" customWidth="1"/>
    <col min="9733" max="9733" width="24.7109375" style="31" customWidth="1"/>
    <col min="9734" max="9734" width="14.7109375" style="31" customWidth="1"/>
    <col min="9735" max="9736" width="15.7109375" style="31" customWidth="1"/>
    <col min="9737" max="9737" width="11.7109375" style="31" customWidth="1"/>
    <col min="9738" max="9738" width="6.42578125" style="31" bestFit="1" customWidth="1"/>
    <col min="9739" max="9739" width="11.7109375" style="31" customWidth="1"/>
    <col min="9740" max="9740" width="0" style="31" hidden="1" customWidth="1"/>
    <col min="9741" max="9741" width="3.7109375" style="31" customWidth="1"/>
    <col min="9742" max="9742" width="11.140625" style="31" bestFit="1" customWidth="1"/>
    <col min="9743" max="9974" width="10.5703125" style="31"/>
    <col min="9975" max="9982" width="0" style="31" hidden="1" customWidth="1"/>
    <col min="9983" max="9985" width="3.7109375" style="31" customWidth="1"/>
    <col min="9986" max="9986" width="12.7109375" style="31" customWidth="1"/>
    <col min="9987" max="9987" width="47.42578125" style="31" customWidth="1"/>
    <col min="9988" max="9988" width="0" style="31" hidden="1" customWidth="1"/>
    <col min="9989" max="9989" width="24.7109375" style="31" customWidth="1"/>
    <col min="9990" max="9990" width="14.7109375" style="31" customWidth="1"/>
    <col min="9991" max="9992" width="15.7109375" style="31" customWidth="1"/>
    <col min="9993" max="9993" width="11.7109375" style="31" customWidth="1"/>
    <col min="9994" max="9994" width="6.42578125" style="31" bestFit="1" customWidth="1"/>
    <col min="9995" max="9995" width="11.7109375" style="31" customWidth="1"/>
    <col min="9996" max="9996" width="0" style="31" hidden="1" customWidth="1"/>
    <col min="9997" max="9997" width="3.7109375" style="31" customWidth="1"/>
    <col min="9998" max="9998" width="11.140625" style="31" bestFit="1" customWidth="1"/>
    <col min="9999" max="10230" width="10.5703125" style="31"/>
    <col min="10231" max="10238" width="0" style="31" hidden="1" customWidth="1"/>
    <col min="10239" max="10241" width="3.7109375" style="31" customWidth="1"/>
    <col min="10242" max="10242" width="12.7109375" style="31" customWidth="1"/>
    <col min="10243" max="10243" width="47.42578125" style="31" customWidth="1"/>
    <col min="10244" max="10244" width="0" style="31" hidden="1" customWidth="1"/>
    <col min="10245" max="10245" width="24.7109375" style="31" customWidth="1"/>
    <col min="10246" max="10246" width="14.7109375" style="31" customWidth="1"/>
    <col min="10247" max="10248" width="15.7109375" style="31" customWidth="1"/>
    <col min="10249" max="10249" width="11.7109375" style="31" customWidth="1"/>
    <col min="10250" max="10250" width="6.42578125" style="31" bestFit="1" customWidth="1"/>
    <col min="10251" max="10251" width="11.7109375" style="31" customWidth="1"/>
    <col min="10252" max="10252" width="0" style="31" hidden="1" customWidth="1"/>
    <col min="10253" max="10253" width="3.7109375" style="31" customWidth="1"/>
    <col min="10254" max="10254" width="11.140625" style="31" bestFit="1" customWidth="1"/>
    <col min="10255" max="10486" width="10.5703125" style="31"/>
    <col min="10487" max="10494" width="0" style="31" hidden="1" customWidth="1"/>
    <col min="10495" max="10497" width="3.7109375" style="31" customWidth="1"/>
    <col min="10498" max="10498" width="12.7109375" style="31" customWidth="1"/>
    <col min="10499" max="10499" width="47.42578125" style="31" customWidth="1"/>
    <col min="10500" max="10500" width="0" style="31" hidden="1" customWidth="1"/>
    <col min="10501" max="10501" width="24.7109375" style="31" customWidth="1"/>
    <col min="10502" max="10502" width="14.7109375" style="31" customWidth="1"/>
    <col min="10503" max="10504" width="15.7109375" style="31" customWidth="1"/>
    <col min="10505" max="10505" width="11.7109375" style="31" customWidth="1"/>
    <col min="10506" max="10506" width="6.42578125" style="31" bestFit="1" customWidth="1"/>
    <col min="10507" max="10507" width="11.7109375" style="31" customWidth="1"/>
    <col min="10508" max="10508" width="0" style="31" hidden="1" customWidth="1"/>
    <col min="10509" max="10509" width="3.7109375" style="31" customWidth="1"/>
    <col min="10510" max="10510" width="11.140625" style="31" bestFit="1" customWidth="1"/>
    <col min="10511" max="10742" width="10.5703125" style="31"/>
    <col min="10743" max="10750" width="0" style="31" hidden="1" customWidth="1"/>
    <col min="10751" max="10753" width="3.7109375" style="31" customWidth="1"/>
    <col min="10754" max="10754" width="12.7109375" style="31" customWidth="1"/>
    <col min="10755" max="10755" width="47.42578125" style="31" customWidth="1"/>
    <col min="10756" max="10756" width="0" style="31" hidden="1" customWidth="1"/>
    <col min="10757" max="10757" width="24.7109375" style="31" customWidth="1"/>
    <col min="10758" max="10758" width="14.7109375" style="31" customWidth="1"/>
    <col min="10759" max="10760" width="15.7109375" style="31" customWidth="1"/>
    <col min="10761" max="10761" width="11.7109375" style="31" customWidth="1"/>
    <col min="10762" max="10762" width="6.42578125" style="31" bestFit="1" customWidth="1"/>
    <col min="10763" max="10763" width="11.7109375" style="31" customWidth="1"/>
    <col min="10764" max="10764" width="0" style="31" hidden="1" customWidth="1"/>
    <col min="10765" max="10765" width="3.7109375" style="31" customWidth="1"/>
    <col min="10766" max="10766" width="11.140625" style="31" bestFit="1" customWidth="1"/>
    <col min="10767" max="10998" width="10.5703125" style="31"/>
    <col min="10999" max="11006" width="0" style="31" hidden="1" customWidth="1"/>
    <col min="11007" max="11009" width="3.7109375" style="31" customWidth="1"/>
    <col min="11010" max="11010" width="12.7109375" style="31" customWidth="1"/>
    <col min="11011" max="11011" width="47.42578125" style="31" customWidth="1"/>
    <col min="11012" max="11012" width="0" style="31" hidden="1" customWidth="1"/>
    <col min="11013" max="11013" width="24.7109375" style="31" customWidth="1"/>
    <col min="11014" max="11014" width="14.7109375" style="31" customWidth="1"/>
    <col min="11015" max="11016" width="15.7109375" style="31" customWidth="1"/>
    <col min="11017" max="11017" width="11.7109375" style="31" customWidth="1"/>
    <col min="11018" max="11018" width="6.42578125" style="31" bestFit="1" customWidth="1"/>
    <col min="11019" max="11019" width="11.7109375" style="31" customWidth="1"/>
    <col min="11020" max="11020" width="0" style="31" hidden="1" customWidth="1"/>
    <col min="11021" max="11021" width="3.7109375" style="31" customWidth="1"/>
    <col min="11022" max="11022" width="11.140625" style="31" bestFit="1" customWidth="1"/>
    <col min="11023" max="11254" width="10.5703125" style="31"/>
    <col min="11255" max="11262" width="0" style="31" hidden="1" customWidth="1"/>
    <col min="11263" max="11265" width="3.7109375" style="31" customWidth="1"/>
    <col min="11266" max="11266" width="12.7109375" style="31" customWidth="1"/>
    <col min="11267" max="11267" width="47.42578125" style="31" customWidth="1"/>
    <col min="11268" max="11268" width="0" style="31" hidden="1" customWidth="1"/>
    <col min="11269" max="11269" width="24.7109375" style="31" customWidth="1"/>
    <col min="11270" max="11270" width="14.7109375" style="31" customWidth="1"/>
    <col min="11271" max="11272" width="15.7109375" style="31" customWidth="1"/>
    <col min="11273" max="11273" width="11.7109375" style="31" customWidth="1"/>
    <col min="11274" max="11274" width="6.42578125" style="31" bestFit="1" customWidth="1"/>
    <col min="11275" max="11275" width="11.7109375" style="31" customWidth="1"/>
    <col min="11276" max="11276" width="0" style="31" hidden="1" customWidth="1"/>
    <col min="11277" max="11277" width="3.7109375" style="31" customWidth="1"/>
    <col min="11278" max="11278" width="11.140625" style="31" bestFit="1" customWidth="1"/>
    <col min="11279" max="11510" width="10.5703125" style="31"/>
    <col min="11511" max="11518" width="0" style="31" hidden="1" customWidth="1"/>
    <col min="11519" max="11521" width="3.7109375" style="31" customWidth="1"/>
    <col min="11522" max="11522" width="12.7109375" style="31" customWidth="1"/>
    <col min="11523" max="11523" width="47.42578125" style="31" customWidth="1"/>
    <col min="11524" max="11524" width="0" style="31" hidden="1" customWidth="1"/>
    <col min="11525" max="11525" width="24.7109375" style="31" customWidth="1"/>
    <col min="11526" max="11526" width="14.7109375" style="31" customWidth="1"/>
    <col min="11527" max="11528" width="15.7109375" style="31" customWidth="1"/>
    <col min="11529" max="11529" width="11.7109375" style="31" customWidth="1"/>
    <col min="11530" max="11530" width="6.42578125" style="31" bestFit="1" customWidth="1"/>
    <col min="11531" max="11531" width="11.7109375" style="31" customWidth="1"/>
    <col min="11532" max="11532" width="0" style="31" hidden="1" customWidth="1"/>
    <col min="11533" max="11533" width="3.7109375" style="31" customWidth="1"/>
    <col min="11534" max="11534" width="11.140625" style="31" bestFit="1" customWidth="1"/>
    <col min="11535" max="11766" width="10.5703125" style="31"/>
    <col min="11767" max="11774" width="0" style="31" hidden="1" customWidth="1"/>
    <col min="11775" max="11777" width="3.7109375" style="31" customWidth="1"/>
    <col min="11778" max="11778" width="12.7109375" style="31" customWidth="1"/>
    <col min="11779" max="11779" width="47.42578125" style="31" customWidth="1"/>
    <col min="11780" max="11780" width="0" style="31" hidden="1" customWidth="1"/>
    <col min="11781" max="11781" width="24.7109375" style="31" customWidth="1"/>
    <col min="11782" max="11782" width="14.7109375" style="31" customWidth="1"/>
    <col min="11783" max="11784" width="15.7109375" style="31" customWidth="1"/>
    <col min="11785" max="11785" width="11.7109375" style="31" customWidth="1"/>
    <col min="11786" max="11786" width="6.42578125" style="31" bestFit="1" customWidth="1"/>
    <col min="11787" max="11787" width="11.7109375" style="31" customWidth="1"/>
    <col min="11788" max="11788" width="0" style="31" hidden="1" customWidth="1"/>
    <col min="11789" max="11789" width="3.7109375" style="31" customWidth="1"/>
    <col min="11790" max="11790" width="11.140625" style="31" bestFit="1" customWidth="1"/>
    <col min="11791" max="12022" width="10.5703125" style="31"/>
    <col min="12023" max="12030" width="0" style="31" hidden="1" customWidth="1"/>
    <col min="12031" max="12033" width="3.7109375" style="31" customWidth="1"/>
    <col min="12034" max="12034" width="12.7109375" style="31" customWidth="1"/>
    <col min="12035" max="12035" width="47.42578125" style="31" customWidth="1"/>
    <col min="12036" max="12036" width="0" style="31" hidden="1" customWidth="1"/>
    <col min="12037" max="12037" width="24.7109375" style="31" customWidth="1"/>
    <col min="12038" max="12038" width="14.7109375" style="31" customWidth="1"/>
    <col min="12039" max="12040" width="15.7109375" style="31" customWidth="1"/>
    <col min="12041" max="12041" width="11.7109375" style="31" customWidth="1"/>
    <col min="12042" max="12042" width="6.42578125" style="31" bestFit="1" customWidth="1"/>
    <col min="12043" max="12043" width="11.7109375" style="31" customWidth="1"/>
    <col min="12044" max="12044" width="0" style="31" hidden="1" customWidth="1"/>
    <col min="12045" max="12045" width="3.7109375" style="31" customWidth="1"/>
    <col min="12046" max="12046" width="11.140625" style="31" bestFit="1" customWidth="1"/>
    <col min="12047" max="12278" width="10.5703125" style="31"/>
    <col min="12279" max="12286" width="0" style="31" hidden="1" customWidth="1"/>
    <col min="12287" max="12289" width="3.7109375" style="31" customWidth="1"/>
    <col min="12290" max="12290" width="12.7109375" style="31" customWidth="1"/>
    <col min="12291" max="12291" width="47.42578125" style="31" customWidth="1"/>
    <col min="12292" max="12292" width="0" style="31" hidden="1" customWidth="1"/>
    <col min="12293" max="12293" width="24.7109375" style="31" customWidth="1"/>
    <col min="12294" max="12294" width="14.7109375" style="31" customWidth="1"/>
    <col min="12295" max="12296" width="15.7109375" style="31" customWidth="1"/>
    <col min="12297" max="12297" width="11.7109375" style="31" customWidth="1"/>
    <col min="12298" max="12298" width="6.42578125" style="31" bestFit="1" customWidth="1"/>
    <col min="12299" max="12299" width="11.7109375" style="31" customWidth="1"/>
    <col min="12300" max="12300" width="0" style="31" hidden="1" customWidth="1"/>
    <col min="12301" max="12301" width="3.7109375" style="31" customWidth="1"/>
    <col min="12302" max="12302" width="11.140625" style="31" bestFit="1" customWidth="1"/>
    <col min="12303" max="12534" width="10.5703125" style="31"/>
    <col min="12535" max="12542" width="0" style="31" hidden="1" customWidth="1"/>
    <col min="12543" max="12545" width="3.7109375" style="31" customWidth="1"/>
    <col min="12546" max="12546" width="12.7109375" style="31" customWidth="1"/>
    <col min="12547" max="12547" width="47.42578125" style="31" customWidth="1"/>
    <col min="12548" max="12548" width="0" style="31" hidden="1" customWidth="1"/>
    <col min="12549" max="12549" width="24.7109375" style="31" customWidth="1"/>
    <col min="12550" max="12550" width="14.7109375" style="31" customWidth="1"/>
    <col min="12551" max="12552" width="15.7109375" style="31" customWidth="1"/>
    <col min="12553" max="12553" width="11.7109375" style="31" customWidth="1"/>
    <col min="12554" max="12554" width="6.42578125" style="31" bestFit="1" customWidth="1"/>
    <col min="12555" max="12555" width="11.7109375" style="31" customWidth="1"/>
    <col min="12556" max="12556" width="0" style="31" hidden="1" customWidth="1"/>
    <col min="12557" max="12557" width="3.7109375" style="31" customWidth="1"/>
    <col min="12558" max="12558" width="11.140625" style="31" bestFit="1" customWidth="1"/>
    <col min="12559" max="12790" width="10.5703125" style="31"/>
    <col min="12791" max="12798" width="0" style="31" hidden="1" customWidth="1"/>
    <col min="12799" max="12801" width="3.7109375" style="31" customWidth="1"/>
    <col min="12802" max="12802" width="12.7109375" style="31" customWidth="1"/>
    <col min="12803" max="12803" width="47.42578125" style="31" customWidth="1"/>
    <col min="12804" max="12804" width="0" style="31" hidden="1" customWidth="1"/>
    <col min="12805" max="12805" width="24.7109375" style="31" customWidth="1"/>
    <col min="12806" max="12806" width="14.7109375" style="31" customWidth="1"/>
    <col min="12807" max="12808" width="15.7109375" style="31" customWidth="1"/>
    <col min="12809" max="12809" width="11.7109375" style="31" customWidth="1"/>
    <col min="12810" max="12810" width="6.42578125" style="31" bestFit="1" customWidth="1"/>
    <col min="12811" max="12811" width="11.7109375" style="31" customWidth="1"/>
    <col min="12812" max="12812" width="0" style="31" hidden="1" customWidth="1"/>
    <col min="12813" max="12813" width="3.7109375" style="31" customWidth="1"/>
    <col min="12814" max="12814" width="11.140625" style="31" bestFit="1" customWidth="1"/>
    <col min="12815" max="13046" width="10.5703125" style="31"/>
    <col min="13047" max="13054" width="0" style="31" hidden="1" customWidth="1"/>
    <col min="13055" max="13057" width="3.7109375" style="31" customWidth="1"/>
    <col min="13058" max="13058" width="12.7109375" style="31" customWidth="1"/>
    <col min="13059" max="13059" width="47.42578125" style="31" customWidth="1"/>
    <col min="13060" max="13060" width="0" style="31" hidden="1" customWidth="1"/>
    <col min="13061" max="13061" width="24.7109375" style="31" customWidth="1"/>
    <col min="13062" max="13062" width="14.7109375" style="31" customWidth="1"/>
    <col min="13063" max="13064" width="15.7109375" style="31" customWidth="1"/>
    <col min="13065" max="13065" width="11.7109375" style="31" customWidth="1"/>
    <col min="13066" max="13066" width="6.42578125" style="31" bestFit="1" customWidth="1"/>
    <col min="13067" max="13067" width="11.7109375" style="31" customWidth="1"/>
    <col min="13068" max="13068" width="0" style="31" hidden="1" customWidth="1"/>
    <col min="13069" max="13069" width="3.7109375" style="31" customWidth="1"/>
    <col min="13070" max="13070" width="11.140625" style="31" bestFit="1" customWidth="1"/>
    <col min="13071" max="13302" width="10.5703125" style="31"/>
    <col min="13303" max="13310" width="0" style="31" hidden="1" customWidth="1"/>
    <col min="13311" max="13313" width="3.7109375" style="31" customWidth="1"/>
    <col min="13314" max="13314" width="12.7109375" style="31" customWidth="1"/>
    <col min="13315" max="13315" width="47.42578125" style="31" customWidth="1"/>
    <col min="13316" max="13316" width="0" style="31" hidden="1" customWidth="1"/>
    <col min="13317" max="13317" width="24.7109375" style="31" customWidth="1"/>
    <col min="13318" max="13318" width="14.7109375" style="31" customWidth="1"/>
    <col min="13319" max="13320" width="15.7109375" style="31" customWidth="1"/>
    <col min="13321" max="13321" width="11.7109375" style="31" customWidth="1"/>
    <col min="13322" max="13322" width="6.42578125" style="31" bestFit="1" customWidth="1"/>
    <col min="13323" max="13323" width="11.7109375" style="31" customWidth="1"/>
    <col min="13324" max="13324" width="0" style="31" hidden="1" customWidth="1"/>
    <col min="13325" max="13325" width="3.7109375" style="31" customWidth="1"/>
    <col min="13326" max="13326" width="11.140625" style="31" bestFit="1" customWidth="1"/>
    <col min="13327" max="13558" width="10.5703125" style="31"/>
    <col min="13559" max="13566" width="0" style="31" hidden="1" customWidth="1"/>
    <col min="13567" max="13569" width="3.7109375" style="31" customWidth="1"/>
    <col min="13570" max="13570" width="12.7109375" style="31" customWidth="1"/>
    <col min="13571" max="13571" width="47.42578125" style="31" customWidth="1"/>
    <col min="13572" max="13572" width="0" style="31" hidden="1" customWidth="1"/>
    <col min="13573" max="13573" width="24.7109375" style="31" customWidth="1"/>
    <col min="13574" max="13574" width="14.7109375" style="31" customWidth="1"/>
    <col min="13575" max="13576" width="15.7109375" style="31" customWidth="1"/>
    <col min="13577" max="13577" width="11.7109375" style="31" customWidth="1"/>
    <col min="13578" max="13578" width="6.42578125" style="31" bestFit="1" customWidth="1"/>
    <col min="13579" max="13579" width="11.7109375" style="31" customWidth="1"/>
    <col min="13580" max="13580" width="0" style="31" hidden="1" customWidth="1"/>
    <col min="13581" max="13581" width="3.7109375" style="31" customWidth="1"/>
    <col min="13582" max="13582" width="11.140625" style="31" bestFit="1" customWidth="1"/>
    <col min="13583" max="13814" width="10.5703125" style="31"/>
    <col min="13815" max="13822" width="0" style="31" hidden="1" customWidth="1"/>
    <col min="13823" max="13825" width="3.7109375" style="31" customWidth="1"/>
    <col min="13826" max="13826" width="12.7109375" style="31" customWidth="1"/>
    <col min="13827" max="13827" width="47.42578125" style="31" customWidth="1"/>
    <col min="13828" max="13828" width="0" style="31" hidden="1" customWidth="1"/>
    <col min="13829" max="13829" width="24.7109375" style="31" customWidth="1"/>
    <col min="13830" max="13830" width="14.7109375" style="31" customWidth="1"/>
    <col min="13831" max="13832" width="15.7109375" style="31" customWidth="1"/>
    <col min="13833" max="13833" width="11.7109375" style="31" customWidth="1"/>
    <col min="13834" max="13834" width="6.42578125" style="31" bestFit="1" customWidth="1"/>
    <col min="13835" max="13835" width="11.7109375" style="31" customWidth="1"/>
    <col min="13836" max="13836" width="0" style="31" hidden="1" customWidth="1"/>
    <col min="13837" max="13837" width="3.7109375" style="31" customWidth="1"/>
    <col min="13838" max="13838" width="11.140625" style="31" bestFit="1" customWidth="1"/>
    <col min="13839" max="14070" width="10.5703125" style="31"/>
    <col min="14071" max="14078" width="0" style="31" hidden="1" customWidth="1"/>
    <col min="14079" max="14081" width="3.7109375" style="31" customWidth="1"/>
    <col min="14082" max="14082" width="12.7109375" style="31" customWidth="1"/>
    <col min="14083" max="14083" width="47.42578125" style="31" customWidth="1"/>
    <col min="14084" max="14084" width="0" style="31" hidden="1" customWidth="1"/>
    <col min="14085" max="14085" width="24.7109375" style="31" customWidth="1"/>
    <col min="14086" max="14086" width="14.7109375" style="31" customWidth="1"/>
    <col min="14087" max="14088" width="15.7109375" style="31" customWidth="1"/>
    <col min="14089" max="14089" width="11.7109375" style="31" customWidth="1"/>
    <col min="14090" max="14090" width="6.42578125" style="31" bestFit="1" customWidth="1"/>
    <col min="14091" max="14091" width="11.7109375" style="31" customWidth="1"/>
    <col min="14092" max="14092" width="0" style="31" hidden="1" customWidth="1"/>
    <col min="14093" max="14093" width="3.7109375" style="31" customWidth="1"/>
    <col min="14094" max="14094" width="11.140625" style="31" bestFit="1" customWidth="1"/>
    <col min="14095" max="14326" width="10.5703125" style="31"/>
    <col min="14327" max="14334" width="0" style="31" hidden="1" customWidth="1"/>
    <col min="14335" max="14337" width="3.7109375" style="31" customWidth="1"/>
    <col min="14338" max="14338" width="12.7109375" style="31" customWidth="1"/>
    <col min="14339" max="14339" width="47.42578125" style="31" customWidth="1"/>
    <col min="14340" max="14340" width="0" style="31" hidden="1" customWidth="1"/>
    <col min="14341" max="14341" width="24.7109375" style="31" customWidth="1"/>
    <col min="14342" max="14342" width="14.7109375" style="31" customWidth="1"/>
    <col min="14343" max="14344" width="15.7109375" style="31" customWidth="1"/>
    <col min="14345" max="14345" width="11.7109375" style="31" customWidth="1"/>
    <col min="14346" max="14346" width="6.42578125" style="31" bestFit="1" customWidth="1"/>
    <col min="14347" max="14347" width="11.7109375" style="31" customWidth="1"/>
    <col min="14348" max="14348" width="0" style="31" hidden="1" customWidth="1"/>
    <col min="14349" max="14349" width="3.7109375" style="31" customWidth="1"/>
    <col min="14350" max="14350" width="11.140625" style="31" bestFit="1" customWidth="1"/>
    <col min="14351" max="14582" width="10.5703125" style="31"/>
    <col min="14583" max="14590" width="0" style="31" hidden="1" customWidth="1"/>
    <col min="14591" max="14593" width="3.7109375" style="31" customWidth="1"/>
    <col min="14594" max="14594" width="12.7109375" style="31" customWidth="1"/>
    <col min="14595" max="14595" width="47.42578125" style="31" customWidth="1"/>
    <col min="14596" max="14596" width="0" style="31" hidden="1" customWidth="1"/>
    <col min="14597" max="14597" width="24.7109375" style="31" customWidth="1"/>
    <col min="14598" max="14598" width="14.7109375" style="31" customWidth="1"/>
    <col min="14599" max="14600" width="15.7109375" style="31" customWidth="1"/>
    <col min="14601" max="14601" width="11.7109375" style="31" customWidth="1"/>
    <col min="14602" max="14602" width="6.42578125" style="31" bestFit="1" customWidth="1"/>
    <col min="14603" max="14603" width="11.7109375" style="31" customWidth="1"/>
    <col min="14604" max="14604" width="0" style="31" hidden="1" customWidth="1"/>
    <col min="14605" max="14605" width="3.7109375" style="31" customWidth="1"/>
    <col min="14606" max="14606" width="11.140625" style="31" bestFit="1" customWidth="1"/>
    <col min="14607" max="14838" width="10.5703125" style="31"/>
    <col min="14839" max="14846" width="0" style="31" hidden="1" customWidth="1"/>
    <col min="14847" max="14849" width="3.7109375" style="31" customWidth="1"/>
    <col min="14850" max="14850" width="12.7109375" style="31" customWidth="1"/>
    <col min="14851" max="14851" width="47.42578125" style="31" customWidth="1"/>
    <col min="14852" max="14852" width="0" style="31" hidden="1" customWidth="1"/>
    <col min="14853" max="14853" width="24.7109375" style="31" customWidth="1"/>
    <col min="14854" max="14854" width="14.7109375" style="31" customWidth="1"/>
    <col min="14855" max="14856" width="15.7109375" style="31" customWidth="1"/>
    <col min="14857" max="14857" width="11.7109375" style="31" customWidth="1"/>
    <col min="14858" max="14858" width="6.42578125" style="31" bestFit="1" customWidth="1"/>
    <col min="14859" max="14859" width="11.7109375" style="31" customWidth="1"/>
    <col min="14860" max="14860" width="0" style="31" hidden="1" customWidth="1"/>
    <col min="14861" max="14861" width="3.7109375" style="31" customWidth="1"/>
    <col min="14862" max="14862" width="11.140625" style="31" bestFit="1" customWidth="1"/>
    <col min="14863" max="15094" width="10.5703125" style="31"/>
    <col min="15095" max="15102" width="0" style="31" hidden="1" customWidth="1"/>
    <col min="15103" max="15105" width="3.7109375" style="31" customWidth="1"/>
    <col min="15106" max="15106" width="12.7109375" style="31" customWidth="1"/>
    <col min="15107" max="15107" width="47.42578125" style="31" customWidth="1"/>
    <col min="15108" max="15108" width="0" style="31" hidden="1" customWidth="1"/>
    <col min="15109" max="15109" width="24.7109375" style="31" customWidth="1"/>
    <col min="15110" max="15110" width="14.7109375" style="31" customWidth="1"/>
    <col min="15111" max="15112" width="15.7109375" style="31" customWidth="1"/>
    <col min="15113" max="15113" width="11.7109375" style="31" customWidth="1"/>
    <col min="15114" max="15114" width="6.42578125" style="31" bestFit="1" customWidth="1"/>
    <col min="15115" max="15115" width="11.7109375" style="31" customWidth="1"/>
    <col min="15116" max="15116" width="0" style="31" hidden="1" customWidth="1"/>
    <col min="15117" max="15117" width="3.7109375" style="31" customWidth="1"/>
    <col min="15118" max="15118" width="11.140625" style="31" bestFit="1" customWidth="1"/>
    <col min="15119" max="15350" width="10.5703125" style="31"/>
    <col min="15351" max="15358" width="0" style="31" hidden="1" customWidth="1"/>
    <col min="15359" max="15361" width="3.7109375" style="31" customWidth="1"/>
    <col min="15362" max="15362" width="12.7109375" style="31" customWidth="1"/>
    <col min="15363" max="15363" width="47.42578125" style="31" customWidth="1"/>
    <col min="15364" max="15364" width="0" style="31" hidden="1" customWidth="1"/>
    <col min="15365" max="15365" width="24.7109375" style="31" customWidth="1"/>
    <col min="15366" max="15366" width="14.7109375" style="31" customWidth="1"/>
    <col min="15367" max="15368" width="15.7109375" style="31" customWidth="1"/>
    <col min="15369" max="15369" width="11.7109375" style="31" customWidth="1"/>
    <col min="15370" max="15370" width="6.42578125" style="31" bestFit="1" customWidth="1"/>
    <col min="15371" max="15371" width="11.7109375" style="31" customWidth="1"/>
    <col min="15372" max="15372" width="0" style="31" hidden="1" customWidth="1"/>
    <col min="15373" max="15373" width="3.7109375" style="31" customWidth="1"/>
    <col min="15374" max="15374" width="11.140625" style="31" bestFit="1" customWidth="1"/>
    <col min="15375" max="15606" width="10.5703125" style="31"/>
    <col min="15607" max="15614" width="0" style="31" hidden="1" customWidth="1"/>
    <col min="15615" max="15617" width="3.7109375" style="31" customWidth="1"/>
    <col min="15618" max="15618" width="12.7109375" style="31" customWidth="1"/>
    <col min="15619" max="15619" width="47.42578125" style="31" customWidth="1"/>
    <col min="15620" max="15620" width="0" style="31" hidden="1" customWidth="1"/>
    <col min="15621" max="15621" width="24.7109375" style="31" customWidth="1"/>
    <col min="15622" max="15622" width="14.7109375" style="31" customWidth="1"/>
    <col min="15623" max="15624" width="15.7109375" style="31" customWidth="1"/>
    <col min="15625" max="15625" width="11.7109375" style="31" customWidth="1"/>
    <col min="15626" max="15626" width="6.42578125" style="31" bestFit="1" customWidth="1"/>
    <col min="15627" max="15627" width="11.7109375" style="31" customWidth="1"/>
    <col min="15628" max="15628" width="0" style="31" hidden="1" customWidth="1"/>
    <col min="15629" max="15629" width="3.7109375" style="31" customWidth="1"/>
    <col min="15630" max="15630" width="11.140625" style="31" bestFit="1" customWidth="1"/>
    <col min="15631" max="15862" width="10.5703125" style="31"/>
    <col min="15863" max="15870" width="0" style="31" hidden="1" customWidth="1"/>
    <col min="15871" max="15873" width="3.7109375" style="31" customWidth="1"/>
    <col min="15874" max="15874" width="12.7109375" style="31" customWidth="1"/>
    <col min="15875" max="15875" width="47.42578125" style="31" customWidth="1"/>
    <col min="15876" max="15876" width="0" style="31" hidden="1" customWidth="1"/>
    <col min="15877" max="15877" width="24.7109375" style="31" customWidth="1"/>
    <col min="15878" max="15878" width="14.7109375" style="31" customWidth="1"/>
    <col min="15879" max="15880" width="15.7109375" style="31" customWidth="1"/>
    <col min="15881" max="15881" width="11.7109375" style="31" customWidth="1"/>
    <col min="15882" max="15882" width="6.42578125" style="31" bestFit="1" customWidth="1"/>
    <col min="15883" max="15883" width="11.7109375" style="31" customWidth="1"/>
    <col min="15884" max="15884" width="0" style="31" hidden="1" customWidth="1"/>
    <col min="15885" max="15885" width="3.7109375" style="31" customWidth="1"/>
    <col min="15886" max="15886" width="11.140625" style="31" bestFit="1" customWidth="1"/>
    <col min="15887" max="16118" width="10.5703125" style="31"/>
    <col min="16119" max="16126" width="0" style="31" hidden="1" customWidth="1"/>
    <col min="16127" max="16129" width="3.7109375" style="31" customWidth="1"/>
    <col min="16130" max="16130" width="12.7109375" style="31" customWidth="1"/>
    <col min="16131" max="16131" width="47.42578125" style="31" customWidth="1"/>
    <col min="16132" max="16132" width="0" style="31" hidden="1" customWidth="1"/>
    <col min="16133" max="16133" width="24.7109375" style="31" customWidth="1"/>
    <col min="16134" max="16134" width="14.7109375" style="31" customWidth="1"/>
    <col min="16135" max="16136" width="15.7109375" style="31" customWidth="1"/>
    <col min="16137" max="16137" width="11.7109375" style="31" customWidth="1"/>
    <col min="16138" max="16138" width="6.42578125" style="31" bestFit="1" customWidth="1"/>
    <col min="16139" max="16139" width="11.7109375" style="31" customWidth="1"/>
    <col min="16140" max="16140" width="0" style="31" hidden="1" customWidth="1"/>
    <col min="16141" max="16141" width="3.7109375" style="31" customWidth="1"/>
    <col min="16142" max="16142" width="11.140625" style="31" bestFit="1" customWidth="1"/>
    <col min="16143" max="16384" width="10.5703125" style="31"/>
  </cols>
  <sheetData>
    <row r="1" spans="1:29" hidden="1"/>
    <row r="2" spans="1:29" hidden="1"/>
    <row r="3" spans="1:29" hidden="1"/>
    <row r="4" spans="1:29" ht="3" customHeight="1">
      <c r="J4" s="74"/>
      <c r="K4" s="74"/>
      <c r="L4" s="383"/>
      <c r="M4" s="383"/>
      <c r="N4" s="383"/>
      <c r="V4" s="383"/>
    </row>
    <row r="5" spans="1:29" ht="22.5" customHeight="1">
      <c r="J5" s="74"/>
      <c r="K5" s="74"/>
      <c r="L5" s="698" t="s">
        <v>744</v>
      </c>
      <c r="M5" s="698"/>
      <c r="N5" s="698"/>
      <c r="O5" s="698"/>
      <c r="P5" s="698"/>
      <c r="Q5" s="698"/>
      <c r="R5" s="698"/>
      <c r="S5" s="698"/>
      <c r="T5" s="698"/>
      <c r="U5" s="396"/>
      <c r="V5" s="396"/>
    </row>
    <row r="6" spans="1:29" ht="3" customHeight="1">
      <c r="J6" s="74"/>
      <c r="K6" s="74"/>
      <c r="L6" s="383"/>
      <c r="M6" s="383"/>
      <c r="N6" s="383"/>
      <c r="O6" s="384"/>
      <c r="P6" s="384"/>
      <c r="Q6" s="384"/>
      <c r="R6" s="384"/>
      <c r="S6" s="384"/>
      <c r="T6" s="384"/>
      <c r="U6" s="383"/>
    </row>
    <row r="7" spans="1:29" s="378" customFormat="1" ht="5.25" hidden="1">
      <c r="A7" s="183"/>
      <c r="B7" s="183"/>
      <c r="C7" s="183"/>
      <c r="D7" s="183"/>
      <c r="E7" s="183"/>
      <c r="F7" s="183"/>
      <c r="G7" s="183"/>
      <c r="H7" s="183"/>
      <c r="L7" s="583"/>
      <c r="M7" s="545"/>
      <c r="O7" s="674"/>
      <c r="P7" s="674"/>
      <c r="Q7" s="674"/>
      <c r="R7" s="674"/>
      <c r="S7" s="674"/>
      <c r="T7" s="674"/>
      <c r="U7" s="497"/>
      <c r="V7" s="497"/>
      <c r="X7" s="183"/>
      <c r="Y7" s="183"/>
      <c r="Z7" s="183"/>
      <c r="AA7" s="183"/>
      <c r="AB7" s="183"/>
    </row>
    <row r="8" spans="1:29"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75" t="str">
        <f>IF(datePr_ch="",IF(datePr="","",datePr),datePr_ch)</f>
        <v>21.04.2023</v>
      </c>
      <c r="P8" s="675"/>
      <c r="Q8" s="675"/>
      <c r="R8" s="675"/>
      <c r="S8" s="675"/>
      <c r="T8" s="675"/>
      <c r="U8" s="469"/>
      <c r="Y8" s="183"/>
      <c r="Z8" s="183"/>
      <c r="AA8" s="183"/>
      <c r="AB8" s="183"/>
      <c r="AC8" s="183"/>
    </row>
    <row r="9" spans="1:29" s="138" customFormat="1" ht="18.7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75" t="str">
        <f>IF(numberPr_ch="",IF(numberPr="","",numberPr),numberPr_ch)</f>
        <v>05.2-1511</v>
      </c>
      <c r="P9" s="675"/>
      <c r="Q9" s="675"/>
      <c r="R9" s="675"/>
      <c r="S9" s="675"/>
      <c r="T9" s="675"/>
      <c r="U9" s="469"/>
      <c r="Y9" s="183"/>
      <c r="Z9" s="183"/>
      <c r="AA9" s="183"/>
      <c r="AB9" s="183"/>
      <c r="AC9" s="183"/>
    </row>
    <row r="10" spans="1:29" s="378" customFormat="1" ht="5.25" hidden="1">
      <c r="A10" s="183"/>
      <c r="B10" s="183"/>
      <c r="C10" s="183"/>
      <c r="D10" s="183"/>
      <c r="E10" s="183"/>
      <c r="F10" s="183"/>
      <c r="G10" s="183"/>
      <c r="H10" s="183"/>
      <c r="L10" s="583"/>
      <c r="M10" s="545"/>
      <c r="O10" s="674"/>
      <c r="P10" s="674"/>
      <c r="Q10" s="674"/>
      <c r="R10" s="674"/>
      <c r="S10" s="674"/>
      <c r="T10" s="674"/>
      <c r="U10" s="497"/>
      <c r="V10" s="497"/>
      <c r="X10" s="183"/>
      <c r="Y10" s="183"/>
      <c r="Z10" s="183"/>
      <c r="AA10" s="183"/>
      <c r="AB10" s="183"/>
    </row>
    <row r="11" spans="1:29" s="138" customFormat="1" ht="18.75" hidden="1">
      <c r="A11" s="183"/>
      <c r="B11" s="183"/>
      <c r="C11" s="183"/>
      <c r="D11" s="183"/>
      <c r="E11" s="183"/>
      <c r="F11" s="183"/>
      <c r="G11" s="183"/>
      <c r="H11" s="183"/>
      <c r="L11" s="132"/>
      <c r="M11" s="488"/>
      <c r="O11" s="487"/>
      <c r="P11" s="487"/>
      <c r="Q11" s="183" t="s">
        <v>635</v>
      </c>
      <c r="R11" s="183" t="s">
        <v>636</v>
      </c>
      <c r="S11" s="487"/>
      <c r="T11" s="487"/>
      <c r="U11" s="469"/>
      <c r="Y11" s="183"/>
      <c r="Z11" s="183"/>
      <c r="AA11" s="183"/>
      <c r="AB11" s="183"/>
      <c r="AC11" s="183"/>
    </row>
    <row r="12" spans="1:29" s="138" customFormat="1" ht="11.25" hidden="1">
      <c r="A12" s="183"/>
      <c r="B12" s="183"/>
      <c r="C12" s="183"/>
      <c r="D12" s="183"/>
      <c r="E12" s="183"/>
      <c r="F12" s="183"/>
      <c r="G12" s="183"/>
      <c r="H12" s="183"/>
      <c r="L12" s="699"/>
      <c r="M12" s="699"/>
      <c r="N12" s="388"/>
      <c r="O12" s="397"/>
      <c r="P12" s="397"/>
      <c r="Q12" s="397"/>
      <c r="R12" s="397"/>
      <c r="S12" s="397"/>
      <c r="T12" s="397"/>
      <c r="U12" s="386"/>
      <c r="V12" s="400" t="s">
        <v>371</v>
      </c>
      <c r="Y12" s="183"/>
      <c r="Z12" s="183"/>
      <c r="AA12" s="183"/>
      <c r="AB12" s="183"/>
      <c r="AC12" s="183"/>
    </row>
    <row r="13" spans="1:29" ht="15" customHeight="1">
      <c r="J13" s="74"/>
      <c r="K13" s="74"/>
      <c r="L13" s="383"/>
      <c r="M13" s="383"/>
      <c r="N13" s="383"/>
      <c r="O13" s="441"/>
      <c r="P13" s="441"/>
      <c r="Q13" s="715"/>
      <c r="R13" s="715"/>
      <c r="S13" s="715"/>
      <c r="T13" s="715"/>
      <c r="U13" s="715"/>
      <c r="V13" s="715"/>
    </row>
    <row r="14" spans="1:29">
      <c r="J14" s="74"/>
      <c r="K14" s="74"/>
      <c r="L14" s="620" t="s">
        <v>445</v>
      </c>
      <c r="M14" s="620"/>
      <c r="N14" s="620"/>
      <c r="O14" s="620"/>
      <c r="P14" s="620"/>
      <c r="Q14" s="620"/>
      <c r="R14" s="620"/>
      <c r="S14" s="620"/>
      <c r="T14" s="620"/>
      <c r="U14" s="620"/>
      <c r="V14" s="620"/>
      <c r="W14" s="620"/>
      <c r="X14" s="620" t="s">
        <v>446</v>
      </c>
    </row>
    <row r="15" spans="1:29" ht="14.25" customHeight="1">
      <c r="J15" s="74"/>
      <c r="K15" s="74"/>
      <c r="L15" s="682" t="s">
        <v>91</v>
      </c>
      <c r="M15" s="682" t="s">
        <v>595</v>
      </c>
      <c r="N15" s="87"/>
      <c r="O15" s="682" t="s">
        <v>596</v>
      </c>
      <c r="P15" s="733" t="s">
        <v>597</v>
      </c>
      <c r="Q15" s="733" t="s">
        <v>604</v>
      </c>
      <c r="R15" s="733"/>
      <c r="S15" s="733"/>
      <c r="T15" s="733"/>
      <c r="U15" s="733"/>
      <c r="V15" s="682" t="s">
        <v>339</v>
      </c>
      <c r="W15" s="714" t="s">
        <v>274</v>
      </c>
      <c r="X15" s="620"/>
    </row>
    <row r="16" spans="1:29" ht="25.5" customHeight="1">
      <c r="J16" s="74"/>
      <c r="K16" s="74"/>
      <c r="L16" s="682"/>
      <c r="M16" s="682"/>
      <c r="N16" s="87"/>
      <c r="O16" s="682"/>
      <c r="P16" s="733"/>
      <c r="Q16" s="733" t="s">
        <v>621</v>
      </c>
      <c r="R16" s="733"/>
      <c r="S16" s="722" t="s">
        <v>615</v>
      </c>
      <c r="T16" s="722"/>
      <c r="U16" s="722"/>
      <c r="V16" s="682"/>
      <c r="W16" s="714"/>
      <c r="X16" s="620"/>
    </row>
    <row r="17" spans="1:29" ht="14.25" customHeight="1">
      <c r="J17" s="74"/>
      <c r="K17" s="74"/>
      <c r="L17" s="682"/>
      <c r="M17" s="682"/>
      <c r="N17" s="87"/>
      <c r="O17" s="682"/>
      <c r="P17" s="733"/>
      <c r="Q17" s="87" t="s">
        <v>619</v>
      </c>
      <c r="R17" s="87" t="s">
        <v>620</v>
      </c>
      <c r="S17" s="89" t="s">
        <v>273</v>
      </c>
      <c r="T17" s="724" t="s">
        <v>272</v>
      </c>
      <c r="U17" s="724"/>
      <c r="V17" s="682"/>
      <c r="W17" s="714"/>
      <c r="X17" s="620"/>
    </row>
    <row r="18" spans="1:29">
      <c r="J18" s="74"/>
      <c r="K18" s="389">
        <v>1</v>
      </c>
      <c r="L18" s="35" t="s">
        <v>92</v>
      </c>
      <c r="M18" s="35" t="s">
        <v>48</v>
      </c>
      <c r="N18" s="395" t="s">
        <v>48</v>
      </c>
      <c r="O18" s="387">
        <f t="shared" ref="O18:T18" ca="1" si="0">OFFSET(O18,0,-1)+1</f>
        <v>3</v>
      </c>
      <c r="P18" s="387">
        <f t="shared" ca="1" si="0"/>
        <v>4</v>
      </c>
      <c r="Q18" s="387">
        <f t="shared" ca="1" si="0"/>
        <v>5</v>
      </c>
      <c r="R18" s="387">
        <f t="shared" ca="1" si="0"/>
        <v>6</v>
      </c>
      <c r="S18" s="387">
        <f t="shared" ca="1" si="0"/>
        <v>7</v>
      </c>
      <c r="T18" s="734">
        <f t="shared" ca="1" si="0"/>
        <v>8</v>
      </c>
      <c r="U18" s="734"/>
      <c r="V18" s="387">
        <f ca="1">OFFSET(V18,0,-2)+1</f>
        <v>9</v>
      </c>
      <c r="X18" s="387">
        <f ca="1">OFFSET(X18,0,-2)+1</f>
        <v>10</v>
      </c>
    </row>
    <row r="19" spans="1:29" ht="22.5">
      <c r="A19" s="701">
        <v>1</v>
      </c>
      <c r="J19" s="74"/>
      <c r="K19" s="74"/>
      <c r="L19" s="402">
        <f>mergeValue(A19)</f>
        <v>1</v>
      </c>
      <c r="M19" s="450" t="s">
        <v>19</v>
      </c>
      <c r="N19" s="437"/>
      <c r="O19" s="713"/>
      <c r="P19" s="713"/>
      <c r="Q19" s="713"/>
      <c r="R19" s="713"/>
      <c r="S19" s="713"/>
      <c r="T19" s="713"/>
      <c r="U19" s="713"/>
      <c r="V19" s="713"/>
      <c r="W19" s="713"/>
      <c r="X19" s="169" t="s">
        <v>718</v>
      </c>
    </row>
    <row r="20" spans="1:29" ht="22.5">
      <c r="A20" s="701"/>
      <c r="B20" s="701">
        <v>1</v>
      </c>
      <c r="G20" s="515"/>
      <c r="H20" s="284"/>
      <c r="I20" s="518"/>
      <c r="J20" s="39"/>
      <c r="K20" s="31"/>
      <c r="L20" s="402" t="str">
        <f>mergeValue(A20) &amp;"."&amp; mergeValue(B20)</f>
        <v>1.1</v>
      </c>
      <c r="M20" s="418" t="s">
        <v>15</v>
      </c>
      <c r="N20" s="437"/>
      <c r="O20" s="713"/>
      <c r="P20" s="713"/>
      <c r="Q20" s="713"/>
      <c r="R20" s="713"/>
      <c r="S20" s="713"/>
      <c r="T20" s="713"/>
      <c r="U20" s="713"/>
      <c r="V20" s="713"/>
      <c r="W20" s="713"/>
      <c r="X20" s="169" t="s">
        <v>459</v>
      </c>
    </row>
    <row r="21" spans="1:29" ht="22.5">
      <c r="A21" s="701"/>
      <c r="B21" s="701"/>
      <c r="C21" s="701">
        <v>1</v>
      </c>
      <c r="G21" s="515"/>
      <c r="H21" s="284"/>
      <c r="I21" s="108"/>
      <c r="J21" s="39"/>
      <c r="K21" s="31"/>
      <c r="L21" s="402" t="str">
        <f>mergeValue(A21) &amp;"."&amp; mergeValue(B21)&amp;"."&amp; mergeValue(C21)</f>
        <v>1.1.1</v>
      </c>
      <c r="M21" s="419" t="s">
        <v>7</v>
      </c>
      <c r="N21" s="437"/>
      <c r="O21" s="713"/>
      <c r="P21" s="713"/>
      <c r="Q21" s="713"/>
      <c r="R21" s="713"/>
      <c r="S21" s="713"/>
      <c r="T21" s="713"/>
      <c r="U21" s="713"/>
      <c r="V21" s="713"/>
      <c r="W21" s="713"/>
      <c r="X21" s="169" t="s">
        <v>600</v>
      </c>
    </row>
    <row r="22" spans="1:29">
      <c r="A22" s="701"/>
      <c r="B22" s="701"/>
      <c r="C22" s="701"/>
      <c r="D22" s="701">
        <v>1</v>
      </c>
      <c r="G22" s="515"/>
      <c r="H22" s="284"/>
      <c r="I22" s="108"/>
      <c r="J22" s="517"/>
      <c r="K22" s="31"/>
      <c r="L22" s="402" t="str">
        <f>mergeValue(A22) &amp;"."&amp; mergeValue(B22)&amp;"."&amp; mergeValue(C22)&amp;"."&amp; mergeValue(D22)</f>
        <v>1.1.1.1</v>
      </c>
      <c r="M22" s="420" t="s">
        <v>21</v>
      </c>
      <c r="N22" s="437"/>
      <c r="O22" s="713"/>
      <c r="P22" s="713"/>
      <c r="Q22" s="713"/>
      <c r="R22" s="713"/>
      <c r="S22" s="713"/>
      <c r="T22" s="713"/>
      <c r="U22" s="713"/>
      <c r="V22" s="713"/>
      <c r="W22" s="713"/>
      <c r="X22" s="464" t="s">
        <v>623</v>
      </c>
    </row>
    <row r="23" spans="1:29" ht="42.95" customHeight="1">
      <c r="A23" s="701"/>
      <c r="B23" s="701"/>
      <c r="C23" s="701"/>
      <c r="D23" s="701"/>
      <c r="E23" s="173">
        <v>1</v>
      </c>
      <c r="G23" s="515"/>
      <c r="H23" s="284"/>
      <c r="I23" s="108"/>
      <c r="J23" s="517"/>
      <c r="K23" s="197"/>
      <c r="L23" s="402" t="str">
        <f>mergeValue(A23) &amp;"."&amp; mergeValue(B23)&amp;"."&amp; mergeValue(C23)&amp;"."&amp; mergeValue(D23)&amp;"."&amp; mergeValue(E23)</f>
        <v>1.1.1.1.1</v>
      </c>
      <c r="M23" s="530"/>
      <c r="N23" s="104"/>
      <c r="O23" s="532"/>
      <c r="P23" s="533"/>
      <c r="Q23" s="585"/>
      <c r="R23" s="585"/>
      <c r="S23" s="537"/>
      <c r="T23" s="379" t="s">
        <v>83</v>
      </c>
      <c r="U23" s="537"/>
      <c r="V23" s="379" t="s">
        <v>84</v>
      </c>
      <c r="W23" s="503"/>
      <c r="X23" s="671" t="s">
        <v>748</v>
      </c>
      <c r="Y23" s="173" t="str">
        <f>strCheckDateTwo(N23:W23)</f>
        <v/>
      </c>
    </row>
    <row r="24" spans="1:29" hidden="1">
      <c r="A24" s="701"/>
      <c r="B24" s="701"/>
      <c r="C24" s="701"/>
      <c r="D24" s="701"/>
      <c r="G24" s="515"/>
      <c r="H24" s="284"/>
      <c r="I24" s="108"/>
      <c r="J24" s="517"/>
      <c r="K24" s="197"/>
      <c r="L24" s="401"/>
      <c r="M24" s="427"/>
      <c r="N24" s="451"/>
      <c r="O24" s="451"/>
      <c r="P24" s="451"/>
      <c r="Q24" s="451"/>
      <c r="R24" s="438" t="str">
        <f>S23 &amp; "-" &amp; U23</f>
        <v>-</v>
      </c>
      <c r="S24" s="406"/>
      <c r="T24" s="439"/>
      <c r="U24" s="406"/>
      <c r="V24" s="451"/>
      <c r="W24" s="502"/>
      <c r="X24" s="672"/>
    </row>
    <row r="25" spans="1:29" ht="15" customHeight="1">
      <c r="A25" s="701"/>
      <c r="B25" s="701"/>
      <c r="C25" s="701"/>
      <c r="D25" s="701"/>
      <c r="G25" s="515"/>
      <c r="H25" s="284"/>
      <c r="I25" s="108"/>
      <c r="J25" s="517"/>
      <c r="K25" s="197"/>
      <c r="L25" s="416"/>
      <c r="M25" s="421" t="s">
        <v>5</v>
      </c>
      <c r="N25" s="129"/>
      <c r="O25" s="417"/>
      <c r="P25" s="417"/>
      <c r="Q25" s="417"/>
      <c r="R25" s="417"/>
      <c r="S25" s="432"/>
      <c r="T25" s="141"/>
      <c r="U25" s="429"/>
      <c r="V25" s="129"/>
      <c r="W25" s="129"/>
      <c r="X25" s="673"/>
    </row>
    <row r="26" spans="1:29" customFormat="1" ht="15" customHeight="1">
      <c r="A26" s="701"/>
      <c r="B26" s="701"/>
      <c r="C26" s="701"/>
      <c r="D26" s="510"/>
      <c r="E26" s="510"/>
      <c r="F26" s="510"/>
      <c r="G26" s="515"/>
      <c r="H26" s="510"/>
      <c r="I26" s="108"/>
      <c r="J26" s="73"/>
      <c r="K26" s="2"/>
      <c r="L26" s="416"/>
      <c r="M26" s="130" t="s">
        <v>16</v>
      </c>
      <c r="N26" s="129"/>
      <c r="O26" s="417"/>
      <c r="P26" s="417"/>
      <c r="Q26" s="417"/>
      <c r="R26" s="417"/>
      <c r="S26" s="432"/>
      <c r="T26" s="141"/>
      <c r="U26" s="429"/>
      <c r="V26" s="129"/>
      <c r="W26" s="141"/>
      <c r="X26" s="519"/>
      <c r="Y26" s="175"/>
      <c r="Z26" s="175"/>
      <c r="AA26" s="175"/>
      <c r="AB26" s="175"/>
      <c r="AC26" s="175"/>
    </row>
    <row r="27" spans="1:29" customFormat="1" ht="15" customHeight="1">
      <c r="A27" s="701"/>
      <c r="B27" s="701"/>
      <c r="C27" s="510"/>
      <c r="D27" s="510"/>
      <c r="E27" s="510"/>
      <c r="F27" s="510"/>
      <c r="G27" s="515"/>
      <c r="H27" s="510"/>
      <c r="I27" s="506"/>
      <c r="J27" s="73"/>
      <c r="K27" s="2"/>
      <c r="L27" s="416"/>
      <c r="M27" s="129" t="s">
        <v>17</v>
      </c>
      <c r="N27" s="129"/>
      <c r="O27" s="417"/>
      <c r="P27" s="417"/>
      <c r="Q27" s="417"/>
      <c r="R27" s="417"/>
      <c r="S27" s="432"/>
      <c r="T27" s="141"/>
      <c r="U27" s="429"/>
      <c r="V27" s="129"/>
      <c r="W27" s="141"/>
      <c r="X27" s="426"/>
      <c r="Y27" s="175"/>
      <c r="Z27" s="175"/>
      <c r="AA27" s="175"/>
      <c r="AB27" s="175"/>
      <c r="AC27" s="175"/>
    </row>
    <row r="28" spans="1:29" customFormat="1" ht="15" customHeight="1">
      <c r="A28" s="701"/>
      <c r="B28" s="510"/>
      <c r="C28" s="510"/>
      <c r="D28" s="510"/>
      <c r="E28" s="510"/>
      <c r="F28" s="510"/>
      <c r="G28" s="515"/>
      <c r="H28" s="510"/>
      <c r="I28" s="506"/>
      <c r="J28" s="73"/>
      <c r="K28" s="2"/>
      <c r="L28" s="416"/>
      <c r="M28" s="135" t="s">
        <v>18</v>
      </c>
      <c r="N28" s="129"/>
      <c r="O28" s="417"/>
      <c r="P28" s="417"/>
      <c r="Q28" s="417"/>
      <c r="R28" s="417"/>
      <c r="S28" s="432"/>
      <c r="T28" s="141"/>
      <c r="U28" s="429"/>
      <c r="V28" s="129"/>
      <c r="W28" s="141"/>
      <c r="X28" s="426"/>
      <c r="Y28" s="175"/>
      <c r="Z28" s="175"/>
      <c r="AA28" s="175"/>
      <c r="AB28" s="175"/>
      <c r="AC28" s="175"/>
    </row>
    <row r="29" spans="1:29" customFormat="1" ht="15" customHeight="1">
      <c r="G29" s="136"/>
      <c r="H29" s="2"/>
      <c r="I29" s="481"/>
      <c r="J29" s="73"/>
      <c r="L29" s="416"/>
      <c r="M29" s="144" t="s">
        <v>308</v>
      </c>
      <c r="N29" s="129"/>
      <c r="O29" s="417"/>
      <c r="P29" s="417"/>
      <c r="Q29" s="417"/>
      <c r="R29" s="417"/>
      <c r="S29" s="432"/>
      <c r="T29" s="141"/>
      <c r="U29" s="429"/>
      <c r="V29" s="129"/>
      <c r="W29" s="141"/>
      <c r="X29" s="426"/>
      <c r="Y29" s="175"/>
      <c r="Z29" s="175"/>
      <c r="AA29" s="175"/>
      <c r="AB29" s="175"/>
      <c r="AC29" s="175"/>
    </row>
    <row r="30" spans="1:29" ht="3" customHeight="1"/>
    <row r="31" spans="1:29" ht="96" customHeight="1">
      <c r="L31" s="1">
        <v>1</v>
      </c>
      <c r="M31" s="665" t="s">
        <v>749</v>
      </c>
      <c r="N31" s="665"/>
      <c r="O31" s="665"/>
      <c r="P31" s="665"/>
      <c r="Q31" s="665"/>
      <c r="R31" s="665"/>
      <c r="S31" s="665"/>
      <c r="T31" s="665"/>
      <c r="U31" s="665"/>
      <c r="V31" s="665"/>
      <c r="W31" s="665"/>
      <c r="X31" s="665"/>
      <c r="Y31" s="543"/>
      <c r="Z31" s="410"/>
      <c r="AA31" s="410"/>
      <c r="AB31" s="410"/>
      <c r="AC31" s="410"/>
    </row>
    <row r="32" spans="1:29">
      <c r="M32" s="409"/>
      <c r="N32" s="409"/>
      <c r="O32" s="409"/>
      <c r="P32" s="409"/>
      <c r="Q32" s="409"/>
      <c r="R32" s="409"/>
      <c r="S32" s="409"/>
      <c r="T32" s="409"/>
      <c r="U32" s="409"/>
      <c r="V32" s="409"/>
      <c r="W32" s="409"/>
      <c r="X32" s="409"/>
      <c r="Y32" s="184"/>
      <c r="Z32" s="184"/>
      <c r="AA32" s="184"/>
      <c r="AB32" s="184"/>
      <c r="AC32" s="184"/>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209</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t="str">
        <f>IF('Перечень тарифов'!R21="","наименование отсутствует","" &amp; 'Перечень тарифов'!R21 &amp; "")</f>
        <v>наименование отсутствует</v>
      </c>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t="str">
        <f>IF('Перечень тарифов'!F21="","наименование отсутствует","" &amp; 'Перечень тарифов'!F21 &amp; "")</f>
        <v>Производство тепловой энергии. Некомбинированная выработка</v>
      </c>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t="str">
        <f>IF(Территории!H13="","","" &amp; Территории!H13 &amp; "")</f>
        <v>Глушковский муниципальный район</v>
      </c>
      <c r="I12" s="169" t="s">
        <v>479</v>
      </c>
      <c r="J12" s="272"/>
      <c r="K12" s="183"/>
      <c r="L12" s="183"/>
      <c r="M12" s="183"/>
      <c r="N12" s="183"/>
      <c r="O12" s="183"/>
      <c r="P12" s="183"/>
      <c r="Q12" s="183"/>
      <c r="R12" s="183"/>
      <c r="S12" s="183"/>
      <c r="T12" s="183"/>
    </row>
    <row r="13" spans="1:20" s="138" customFormat="1" ht="56.25">
      <c r="A13" s="669"/>
      <c r="B13" s="669"/>
      <c r="C13" s="669"/>
      <c r="D13" s="277">
        <v>1</v>
      </c>
      <c r="F13" s="165" t="str">
        <f>"4."&amp;mergeValue(A13) &amp;"."&amp;mergeValue(B13)&amp;"."&amp;mergeValue(C13)&amp;"."&amp;mergeValue(D13)</f>
        <v>4.1.1.1.1</v>
      </c>
      <c r="G13" s="340" t="s">
        <v>477</v>
      </c>
      <c r="H13" s="259" t="str">
        <f>IF(Территории!R14="","","" &amp; Территории!R14 &amp; "")</f>
        <v>поселок Теткино (38604155)</v>
      </c>
      <c r="I13" s="550" t="s">
        <v>569</v>
      </c>
      <c r="J13" s="272"/>
      <c r="K13" s="183"/>
      <c r="L13" s="183"/>
      <c r="M13" s="183"/>
      <c r="N13" s="183"/>
      <c r="O13" s="183"/>
      <c r="P13" s="183"/>
      <c r="Q13" s="183"/>
      <c r="R13" s="183"/>
      <c r="S13" s="183"/>
      <c r="T13" s="183"/>
    </row>
    <row r="14" spans="1:20" s="138" customFormat="1" ht="3" customHeight="1">
      <c r="A14" s="183"/>
      <c r="B14" s="183"/>
      <c r="C14" s="183"/>
      <c r="D14" s="183"/>
      <c r="F14" s="267"/>
      <c r="G14" s="338"/>
      <c r="H14" s="339"/>
      <c r="I14" s="194"/>
      <c r="J14" s="183"/>
      <c r="K14" s="183"/>
      <c r="L14" s="183"/>
      <c r="M14" s="183"/>
      <c r="N14" s="183"/>
      <c r="O14" s="183"/>
      <c r="P14" s="183"/>
      <c r="Q14" s="183"/>
      <c r="R14" s="183"/>
      <c r="S14" s="183"/>
      <c r="T14" s="183"/>
    </row>
    <row r="15" spans="1:20" s="138" customFormat="1" ht="15" customHeight="1">
      <c r="A15" s="183"/>
      <c r="B15" s="183"/>
      <c r="C15" s="183"/>
      <c r="D15" s="183"/>
      <c r="F15" s="267"/>
      <c r="G15" s="665" t="s">
        <v>571</v>
      </c>
      <c r="H15" s="665"/>
      <c r="I15" s="194"/>
      <c r="J15" s="183"/>
      <c r="K15" s="183"/>
      <c r="L15" s="183"/>
      <c r="M15" s="183"/>
      <c r="N15" s="183"/>
      <c r="O15" s="183"/>
      <c r="P15" s="183"/>
      <c r="Q15" s="183"/>
      <c r="R15" s="183"/>
      <c r="S15" s="183"/>
      <c r="T15" s="183"/>
    </row>
  </sheetData>
  <sheetProtection algorithmName="SHA-512" hashValue="WLrgLANs+y+tUqj8Q8wRsvJKqHxd6y4d8RPNUA4KGciDnHucG9qVRab9Nzfi4T5QV5IYAUxP53P0/KwaJai0UQ==" saltValue="Gq3RdO432oB6Z591xDHTG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F20" sqref="F20"/>
    </sheetView>
  </sheetViews>
  <sheetFormatPr defaultColWidth="10.5703125" defaultRowHeight="14.25"/>
  <cols>
    <col min="1" max="1" width="9.140625" style="194" hidden="1" customWidth="1"/>
    <col min="2" max="2" width="9.140625" style="163" hidden="1" customWidth="1"/>
    <col min="3" max="3" width="3.7109375" style="75" customWidth="1"/>
    <col min="4" max="4" width="6.28515625" style="31" bestFit="1" customWidth="1"/>
    <col min="5" max="5" width="64.140625" style="31" customWidth="1"/>
    <col min="6" max="7" width="35.7109375" style="31" customWidth="1"/>
    <col min="8" max="8" width="115.7109375" style="31" customWidth="1"/>
    <col min="9" max="9" width="10.5703125" style="31"/>
    <col min="10" max="11" width="10.5703125" style="182"/>
    <col min="12" max="16384" width="10.5703125" style="31"/>
  </cols>
  <sheetData>
    <row r="1" spans="1:17" hidden="1">
      <c r="N1" s="560"/>
      <c r="O1" s="560"/>
      <c r="Q1" s="560"/>
    </row>
    <row r="2" spans="1:17" hidden="1"/>
    <row r="3" spans="1:17" hidden="1"/>
    <row r="4" spans="1:17" ht="3" customHeight="1">
      <c r="C4" s="74"/>
      <c r="D4" s="383"/>
      <c r="E4" s="383"/>
      <c r="F4" s="383"/>
      <c r="G4" s="552"/>
      <c r="H4" s="552"/>
    </row>
    <row r="5" spans="1:17" ht="26.1" customHeight="1">
      <c r="C5" s="74"/>
      <c r="D5" s="698" t="s">
        <v>695</v>
      </c>
      <c r="E5" s="698"/>
      <c r="F5" s="698"/>
      <c r="G5" s="698"/>
      <c r="H5" s="551"/>
    </row>
    <row r="6" spans="1:17" ht="3" customHeight="1">
      <c r="C6" s="74"/>
      <c r="D6" s="383"/>
      <c r="E6" s="149"/>
      <c r="F6" s="149"/>
      <c r="G6" s="384"/>
      <c r="H6" s="553"/>
    </row>
    <row r="7" spans="1:17">
      <c r="C7" s="74"/>
      <c r="D7" s="682" t="s">
        <v>445</v>
      </c>
      <c r="E7" s="682"/>
      <c r="F7" s="682"/>
      <c r="G7" s="682"/>
      <c r="H7" s="739" t="s">
        <v>446</v>
      </c>
    </row>
    <row r="8" spans="1:17">
      <c r="C8" s="74"/>
      <c r="D8" s="87" t="s">
        <v>91</v>
      </c>
      <c r="E8" s="96" t="s">
        <v>448</v>
      </c>
      <c r="F8" s="96" t="s">
        <v>439</v>
      </c>
      <c r="G8" s="96" t="s">
        <v>447</v>
      </c>
      <c r="H8" s="739"/>
    </row>
    <row r="9" spans="1:17" ht="12" customHeight="1">
      <c r="C9" s="74"/>
      <c r="D9" s="35" t="s">
        <v>92</v>
      </c>
      <c r="E9" s="35" t="s">
        <v>48</v>
      </c>
      <c r="F9" s="35" t="s">
        <v>49</v>
      </c>
      <c r="G9" s="35" t="s">
        <v>50</v>
      </c>
      <c r="H9" s="35" t="s">
        <v>67</v>
      </c>
    </row>
    <row r="10" spans="1:17" ht="24" customHeight="1">
      <c r="A10" s="153"/>
      <c r="C10" s="74"/>
      <c r="D10" s="164" t="s">
        <v>92</v>
      </c>
      <c r="E10" s="561" t="s">
        <v>698</v>
      </c>
      <c r="F10" s="336" t="s">
        <v>1767</v>
      </c>
      <c r="G10" s="591" t="s">
        <v>1761</v>
      </c>
      <c r="H10" s="671" t="s">
        <v>700</v>
      </c>
    </row>
    <row r="11" spans="1:17" ht="24" customHeight="1">
      <c r="A11" s="153"/>
      <c r="C11" s="74"/>
      <c r="D11" s="164" t="s">
        <v>48</v>
      </c>
      <c r="E11" s="561" t="s">
        <v>699</v>
      </c>
      <c r="F11" s="336" t="s">
        <v>1766</v>
      </c>
      <c r="G11" s="591" t="s">
        <v>1762</v>
      </c>
      <c r="H11" s="672"/>
    </row>
    <row r="12" spans="1:17" ht="24" customHeight="1">
      <c r="A12" s="2"/>
      <c r="C12" s="39"/>
      <c r="D12" s="164" t="s">
        <v>49</v>
      </c>
      <c r="E12" s="561" t="s">
        <v>682</v>
      </c>
      <c r="F12" s="336" t="s">
        <v>1765</v>
      </c>
      <c r="G12" s="591" t="s">
        <v>1761</v>
      </c>
      <c r="H12" s="672"/>
      <c r="I12" s="182"/>
      <c r="K12" s="31"/>
    </row>
    <row r="13" spans="1:17" ht="24" customHeight="1">
      <c r="A13" s="2"/>
      <c r="C13" s="39"/>
      <c r="D13" s="164" t="s">
        <v>50</v>
      </c>
      <c r="E13" s="561" t="s">
        <v>683</v>
      </c>
      <c r="F13" s="336" t="s">
        <v>1764</v>
      </c>
      <c r="G13" s="591" t="s">
        <v>1763</v>
      </c>
      <c r="H13" s="672"/>
      <c r="I13" s="182"/>
      <c r="K13" s="31"/>
    </row>
    <row r="14" spans="1:17" ht="15" customHeight="1">
      <c r="A14" s="153"/>
      <c r="C14" s="74"/>
      <c r="D14" s="97"/>
      <c r="E14" s="563" t="s">
        <v>327</v>
      </c>
      <c r="F14" s="558"/>
      <c r="G14" s="556"/>
      <c r="H14" s="673"/>
    </row>
    <row r="15" spans="1:17">
      <c r="D15" s="565"/>
      <c r="E15" s="565"/>
      <c r="F15" s="565"/>
      <c r="G15" s="565"/>
      <c r="H15" s="565"/>
    </row>
  </sheetData>
  <sheetProtection algorithmName="SHA-512" hashValue="tlmCvXZAzxZ61tZAcN1pl3MnsvL2PnKyW89F04Tvafq+7rK4lWer+AlJLr7DRy39ImRarsnZ2Wmkf3eN41Ml9g==" saltValue="ZIjOmYybJj57L/FrZUUpaw==" spinCount="100000"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zakupki.gov.ru/epz/orderplan/search/results.html?searchString=4603009064&amp;morphology=on&amp;search-filter=Дате+размещения&amp;structuredCheckBox=on&amp;structured=true&amp;notStructured=false&amp;fz223=on&amp;sortBy=BY_MODIFY_DATE&amp;pageNumber=1&amp;sortDirection=false&amp;recordsPerPage=_10&amp;showLotsInfoHidden=false&amp;searchType=false"/>
    <hyperlink ref="G11" location="'Форма 4.9'!$G$11" tooltip="Кликните по гиперссылке, чтобы перейти по ссылке на обосновывающие документы или отредактировать её" display="https://zakupki.gov.ru/epz/orderclause/search/results.html?searchString=4603009064&amp;morphology=on&amp;search-filter=Дате+размещения&amp;sortBy=UPDATE_DATE&amp;pageNumber=1&amp;sortDirection=false&amp;recordsPerPage=_10&amp;showLotsInfoHidden=false"/>
    <hyperlink ref="G13" location="'Форма 4.9'!$G$13" tooltip="Кликните по гиперссылке, чтобы перейти по ссылке на обосновывающие документы или отредактировать её" display="https://zakupki.gov.ru/epz/contractfz223/search/results.html?searchString=4603009064&amp;morphology=on&amp;search-filter=Дате+размещения&amp;statuses_0=on&amp;statuses=0&amp;currencyId=-1&amp;sortBy=BY_UPDATE_DATE&amp;pageNumber=1&amp;sortDirection=false&amp;recordsPerPage=_10&amp;showLotsInfoHidden=false"/>
    <hyperlink ref="G12" location="'Форма 4.9'!$G$12" tooltip="Кликните по гиперссылке, чтобы перейти по ссылке на обосновывающие документы или отредактировать её" display="https://zakupki.gov.ru/epz/orderplan/search/results.html?searchString=4603009064&amp;morphology=on&amp;search-filter=Дате+размещения&amp;structuredCheckBox=on&amp;structured=true&amp;notStructured=false&amp;fz223=on&amp;sortBy=BY_MODIFY_DATE&amp;pageNumber=1&amp;sortDirection=false&amp;recordsPerPage=_10&amp;showLotsInfoHidden=false&amp;searchType=false"/>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209</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t="str">
        <f>IF('Перечень тарифов'!R21="","наименование отсутствует","" &amp; 'Перечень тарифов'!R21 &amp; "")</f>
        <v>наименование отсутствует</v>
      </c>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t="str">
        <f>IF('Перечень тарифов'!F21="","наименование отсутствует","" &amp; 'Перечень тарифов'!F21 &amp; "")</f>
        <v>Производство тепловой энергии. Некомбинированная выработка</v>
      </c>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t="str">
        <f>IF(Территории!H13="","","" &amp; Территории!H13 &amp; "")</f>
        <v>Глушковский муниципальный район</v>
      </c>
      <c r="I12" s="169" t="s">
        <v>479</v>
      </c>
      <c r="J12" s="272"/>
      <c r="K12" s="183"/>
      <c r="L12" s="183"/>
      <c r="M12" s="183"/>
      <c r="N12" s="183"/>
      <c r="O12" s="183"/>
      <c r="P12" s="183"/>
      <c r="Q12" s="183"/>
      <c r="R12" s="183"/>
      <c r="S12" s="183"/>
      <c r="T12" s="183"/>
    </row>
    <row r="13" spans="1:20" s="138" customFormat="1" ht="56.25">
      <c r="A13" s="669"/>
      <c r="B13" s="669"/>
      <c r="C13" s="669"/>
      <c r="D13" s="277">
        <v>1</v>
      </c>
      <c r="F13" s="165" t="str">
        <f>"4."&amp;mergeValue(A13) &amp;"."&amp;mergeValue(B13)&amp;"."&amp;mergeValue(C13)&amp;"."&amp;mergeValue(D13)</f>
        <v>4.1.1.1.1</v>
      </c>
      <c r="G13" s="340" t="s">
        <v>477</v>
      </c>
      <c r="H13" s="259" t="str">
        <f>IF(Территории!R14="","","" &amp; Территории!R14 &amp; "")</f>
        <v>поселок Теткино (38604155)</v>
      </c>
      <c r="I13" s="550" t="s">
        <v>569</v>
      </c>
      <c r="J13" s="272"/>
      <c r="K13" s="183"/>
      <c r="L13" s="183"/>
      <c r="M13" s="183"/>
      <c r="N13" s="183"/>
      <c r="O13" s="183"/>
      <c r="P13" s="183"/>
      <c r="Q13" s="183"/>
      <c r="R13" s="183"/>
      <c r="S13" s="183"/>
      <c r="T13" s="183"/>
    </row>
    <row r="14" spans="1:20" s="138" customFormat="1" ht="3" customHeight="1">
      <c r="A14" s="183"/>
      <c r="B14" s="183"/>
      <c r="C14" s="183"/>
      <c r="D14" s="183"/>
      <c r="F14" s="267"/>
      <c r="G14" s="338"/>
      <c r="H14" s="339"/>
      <c r="I14" s="194"/>
      <c r="J14" s="183"/>
      <c r="K14" s="183"/>
      <c r="L14" s="183"/>
      <c r="M14" s="183"/>
      <c r="N14" s="183"/>
      <c r="O14" s="183"/>
      <c r="P14" s="183"/>
      <c r="Q14" s="183"/>
      <c r="R14" s="183"/>
      <c r="S14" s="183"/>
      <c r="T14" s="183"/>
    </row>
    <row r="15" spans="1:20" s="138" customFormat="1" ht="15" customHeight="1">
      <c r="A15" s="183"/>
      <c r="B15" s="183"/>
      <c r="C15" s="183"/>
      <c r="D15" s="183"/>
      <c r="F15" s="267"/>
      <c r="G15" s="665" t="s">
        <v>571</v>
      </c>
      <c r="H15" s="665"/>
      <c r="I15" s="194"/>
      <c r="J15" s="183"/>
      <c r="K15" s="183"/>
      <c r="L15" s="183"/>
      <c r="M15" s="183"/>
      <c r="N15" s="183"/>
      <c r="O15" s="183"/>
      <c r="P15" s="183"/>
      <c r="Q15" s="183"/>
      <c r="R15" s="183"/>
      <c r="S15" s="183"/>
      <c r="T15" s="183"/>
    </row>
  </sheetData>
  <sheetProtection algorithmName="SHA-512" hashValue="NWcNh1YrPYNbsLHUSlCERiiKoDdg3YVahkyuwTYbZ5DeL4Pz4LALDDxeUQjItb9W5nP/TcRBk79YMvqVpJtcCg==" saltValue="gxpL+/mUBncTort62Vv52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23" zoomScaleNormal="100" workbookViewId="0">
      <selection activeCell="J31" sqref="J31"/>
    </sheetView>
  </sheetViews>
  <sheetFormatPr defaultColWidth="10.5703125" defaultRowHeight="14.25"/>
  <cols>
    <col min="1" max="1" width="9.140625" style="194" hidden="1" customWidth="1"/>
    <col min="2" max="2" width="9.140625" style="163" hidden="1" customWidth="1"/>
    <col min="3" max="3" width="3.7109375" style="75" customWidth="1"/>
    <col min="4" max="4" width="6.28515625" style="31" bestFit="1" customWidth="1"/>
    <col min="5" max="5" width="46.7109375" style="31" customWidth="1"/>
    <col min="6" max="6" width="35.7109375" style="31" customWidth="1"/>
    <col min="7" max="7" width="3.7109375" style="31" customWidth="1"/>
    <col min="8" max="9" width="11.7109375" style="31" customWidth="1"/>
    <col min="10" max="11" width="35.7109375" style="31" customWidth="1"/>
    <col min="12" max="12" width="84.85546875" style="31" customWidth="1"/>
    <col min="13" max="13" width="10.5703125" style="31"/>
    <col min="14" max="15" width="10.5703125" style="182"/>
    <col min="16" max="16384" width="10.5703125" style="31"/>
  </cols>
  <sheetData>
    <row r="1" spans="1:32" hidden="1">
      <c r="S1" s="559"/>
      <c r="AF1" s="560"/>
    </row>
    <row r="2" spans="1:32" hidden="1"/>
    <row r="3" spans="1:32" hidden="1"/>
    <row r="4" spans="1:32" ht="3" customHeight="1">
      <c r="C4" s="74"/>
      <c r="D4" s="383"/>
      <c r="E4" s="383"/>
      <c r="F4" s="383"/>
      <c r="G4" s="383"/>
      <c r="H4" s="383"/>
      <c r="I4" s="383"/>
      <c r="J4" s="383"/>
      <c r="K4" s="552"/>
      <c r="L4" s="552"/>
    </row>
    <row r="5" spans="1:32" ht="26.1" customHeight="1">
      <c r="C5" s="74"/>
      <c r="D5" s="698" t="s">
        <v>707</v>
      </c>
      <c r="E5" s="698"/>
      <c r="F5" s="698"/>
      <c r="G5" s="698"/>
      <c r="H5" s="698"/>
      <c r="I5" s="698"/>
      <c r="J5" s="698"/>
      <c r="K5" s="698"/>
      <c r="L5" s="467"/>
    </row>
    <row r="6" spans="1:32" ht="3" customHeight="1">
      <c r="C6" s="74"/>
      <c r="D6" s="383"/>
      <c r="E6" s="149"/>
      <c r="F6" s="149"/>
      <c r="G6" s="149"/>
      <c r="H6" s="149"/>
      <c r="I6" s="149"/>
      <c r="J6" s="149"/>
      <c r="K6" s="384"/>
      <c r="L6" s="553"/>
    </row>
    <row r="7" spans="1:32" ht="18.75">
      <c r="C7" s="74"/>
      <c r="D7" s="383"/>
      <c r="E7" s="569" t="str">
        <f>"Дата подачи заявления об "&amp;IF(datePr_ch="","утверждении","изменении") &amp; " тарифов"</f>
        <v>Дата подачи заявления об утверждении тарифов</v>
      </c>
      <c r="F7" s="675" t="str">
        <f>IF(datePr_ch="",IF(datePr="","",datePr),datePr_ch)</f>
        <v>21.04.2023</v>
      </c>
      <c r="G7" s="675"/>
      <c r="H7" s="675"/>
      <c r="I7" s="675"/>
      <c r="J7" s="675"/>
      <c r="K7" s="675"/>
      <c r="L7" s="581"/>
      <c r="M7" s="397"/>
    </row>
    <row r="8" spans="1:32" ht="18.75">
      <c r="C8" s="74"/>
      <c r="D8" s="383"/>
      <c r="E8" s="569" t="str">
        <f>"Номер подачи заявления об "&amp;IF(numberPr_ch="","утверждении","изменении") &amp; " тарифов"</f>
        <v>Номер подачи заявления об утверждении тарифов</v>
      </c>
      <c r="F8" s="675" t="str">
        <f>IF(numberPr_ch="",IF(numberPr="","",numberPr),numberPr_ch)</f>
        <v>05.2-1511</v>
      </c>
      <c r="G8" s="675"/>
      <c r="H8" s="675"/>
      <c r="I8" s="675"/>
      <c r="J8" s="675"/>
      <c r="K8" s="675"/>
      <c r="L8" s="581"/>
      <c r="M8" s="397"/>
    </row>
    <row r="9" spans="1:32">
      <c r="C9" s="74"/>
      <c r="D9" s="383"/>
      <c r="E9" s="149"/>
      <c r="F9" s="149"/>
      <c r="G9" s="149"/>
      <c r="H9" s="149"/>
      <c r="I9" s="149"/>
      <c r="J9" s="149"/>
      <c r="K9" s="384"/>
      <c r="L9" s="553"/>
    </row>
    <row r="10" spans="1:32" ht="21" customHeight="1">
      <c r="C10" s="74"/>
      <c r="D10" s="682" t="s">
        <v>445</v>
      </c>
      <c r="E10" s="682"/>
      <c r="F10" s="682"/>
      <c r="G10" s="682"/>
      <c r="H10" s="682"/>
      <c r="I10" s="682"/>
      <c r="J10" s="682"/>
      <c r="K10" s="682"/>
      <c r="L10" s="739" t="s">
        <v>446</v>
      </c>
    </row>
    <row r="11" spans="1:32" ht="21" customHeight="1">
      <c r="C11" s="74"/>
      <c r="D11" s="693" t="s">
        <v>91</v>
      </c>
      <c r="E11" s="749" t="s">
        <v>296</v>
      </c>
      <c r="F11" s="749" t="s">
        <v>19</v>
      </c>
      <c r="G11" s="758" t="s">
        <v>684</v>
      </c>
      <c r="H11" s="759"/>
      <c r="I11" s="760"/>
      <c r="J11" s="749" t="s">
        <v>439</v>
      </c>
      <c r="K11" s="749" t="s">
        <v>447</v>
      </c>
      <c r="L11" s="739"/>
    </row>
    <row r="12" spans="1:32" ht="21" customHeight="1">
      <c r="C12" s="74"/>
      <c r="D12" s="695"/>
      <c r="E12" s="750"/>
      <c r="F12" s="750"/>
      <c r="G12" s="751" t="s">
        <v>685</v>
      </c>
      <c r="H12" s="752"/>
      <c r="I12" s="96" t="s">
        <v>686</v>
      </c>
      <c r="J12" s="750"/>
      <c r="K12" s="750"/>
      <c r="L12" s="739"/>
    </row>
    <row r="13" spans="1:32" ht="12" customHeight="1">
      <c r="C13" s="74"/>
      <c r="D13" s="35" t="s">
        <v>92</v>
      </c>
      <c r="E13" s="35" t="s">
        <v>48</v>
      </c>
      <c r="F13" s="35" t="s">
        <v>49</v>
      </c>
      <c r="G13" s="753" t="s">
        <v>50</v>
      </c>
      <c r="H13" s="753"/>
      <c r="I13" s="35" t="s">
        <v>67</v>
      </c>
      <c r="J13" s="35" t="s">
        <v>68</v>
      </c>
      <c r="K13" s="35" t="s">
        <v>182</v>
      </c>
      <c r="L13" s="35" t="s">
        <v>183</v>
      </c>
    </row>
    <row r="14" spans="1:32" ht="14.25" customHeight="1">
      <c r="A14" s="153"/>
      <c r="C14" s="74"/>
      <c r="D14" s="564">
        <v>1</v>
      </c>
      <c r="E14" s="740" t="s">
        <v>687</v>
      </c>
      <c r="F14" s="754"/>
      <c r="G14" s="754"/>
      <c r="H14" s="754"/>
      <c r="I14" s="754"/>
      <c r="J14" s="754"/>
      <c r="K14" s="754"/>
      <c r="L14" s="169"/>
      <c r="M14" s="566"/>
    </row>
    <row r="15" spans="1:32" ht="56.25">
      <c r="A15" s="153"/>
      <c r="C15" s="74"/>
      <c r="D15" s="564" t="s">
        <v>294</v>
      </c>
      <c r="E15" s="245" t="s">
        <v>449</v>
      </c>
      <c r="F15" s="245" t="s">
        <v>449</v>
      </c>
      <c r="G15" s="746" t="s">
        <v>449</v>
      </c>
      <c r="H15" s="747"/>
      <c r="I15" s="245" t="s">
        <v>449</v>
      </c>
      <c r="J15" s="336" t="s">
        <v>1531</v>
      </c>
      <c r="K15" s="579"/>
      <c r="L15" s="169" t="s">
        <v>688</v>
      </c>
      <c r="M15" s="566"/>
    </row>
    <row r="16" spans="1:32" ht="18.75">
      <c r="A16" s="153"/>
      <c r="B16" s="163">
        <v>3</v>
      </c>
      <c r="C16" s="74"/>
      <c r="D16" s="567">
        <v>2</v>
      </c>
      <c r="E16" s="755" t="s">
        <v>689</v>
      </c>
      <c r="F16" s="756"/>
      <c r="G16" s="756"/>
      <c r="H16" s="757"/>
      <c r="I16" s="757"/>
      <c r="J16" s="757" t="s">
        <v>449</v>
      </c>
      <c r="K16" s="757"/>
      <c r="L16" s="562"/>
      <c r="M16" s="566"/>
    </row>
    <row r="17" spans="1:15" ht="90" customHeight="1">
      <c r="A17" s="153"/>
      <c r="C17" s="741"/>
      <c r="D17" s="748" t="s">
        <v>690</v>
      </c>
      <c r="E17" s="744"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745" t="str">
        <f>IF('Перечень тарифов'!J21="","наименование отсутствует","" &amp; 'Перечень тарифов'!J21 &amp; "")</f>
        <v>Тариф на теплоноситель, поставляемый потребителям</v>
      </c>
      <c r="G17" s="245"/>
      <c r="H17" s="578" t="s">
        <v>1451</v>
      </c>
      <c r="I17" s="576" t="s">
        <v>1452</v>
      </c>
      <c r="J17" s="336" t="s">
        <v>245</v>
      </c>
      <c r="K17" s="245" t="s">
        <v>449</v>
      </c>
      <c r="L17" s="671" t="s">
        <v>711</v>
      </c>
      <c r="M17" s="566"/>
    </row>
    <row r="18" spans="1:15" ht="18.75">
      <c r="A18" s="153"/>
      <c r="C18" s="741"/>
      <c r="D18" s="748"/>
      <c r="E18" s="744"/>
      <c r="F18" s="745"/>
      <c r="G18" s="568"/>
      <c r="H18" s="563" t="s">
        <v>274</v>
      </c>
      <c r="I18" s="558"/>
      <c r="J18" s="558"/>
      <c r="K18" s="556"/>
      <c r="L18" s="673"/>
      <c r="M18" s="566"/>
    </row>
    <row r="19" spans="1:15" ht="18.75">
      <c r="A19" s="153"/>
      <c r="B19" s="163">
        <v>3</v>
      </c>
      <c r="C19" s="74"/>
      <c r="D19" s="164" t="s">
        <v>49</v>
      </c>
      <c r="E19" s="740" t="s">
        <v>691</v>
      </c>
      <c r="F19" s="740"/>
      <c r="G19" s="740"/>
      <c r="H19" s="740"/>
      <c r="I19" s="740"/>
      <c r="J19" s="740"/>
      <c r="K19" s="740"/>
      <c r="L19" s="446"/>
      <c r="M19" s="566"/>
    </row>
    <row r="20" spans="1:15" ht="33.75">
      <c r="A20" s="153"/>
      <c r="C20" s="74"/>
      <c r="D20" s="564" t="s">
        <v>440</v>
      </c>
      <c r="E20" s="245" t="s">
        <v>449</v>
      </c>
      <c r="F20" s="245" t="s">
        <v>449</v>
      </c>
      <c r="G20" s="746" t="s">
        <v>449</v>
      </c>
      <c r="H20" s="747"/>
      <c r="I20" s="245" t="s">
        <v>449</v>
      </c>
      <c r="J20" s="245" t="s">
        <v>449</v>
      </c>
      <c r="K20" s="579"/>
      <c r="L20" s="169" t="s">
        <v>692</v>
      </c>
      <c r="M20" s="566"/>
    </row>
    <row r="21" spans="1:15" ht="18.75">
      <c r="A21" s="153"/>
      <c r="B21" s="163">
        <v>3</v>
      </c>
      <c r="C21" s="74"/>
      <c r="D21" s="164" t="s">
        <v>50</v>
      </c>
      <c r="E21" s="740" t="s">
        <v>693</v>
      </c>
      <c r="F21" s="740"/>
      <c r="G21" s="740"/>
      <c r="H21" s="740"/>
      <c r="I21" s="740"/>
      <c r="J21" s="740"/>
      <c r="K21" s="740"/>
      <c r="L21" s="446"/>
      <c r="M21" s="566"/>
    </row>
    <row r="22" spans="1:15" ht="67.5" customHeight="1">
      <c r="A22" s="153"/>
      <c r="C22" s="741"/>
      <c r="D22" s="748" t="s">
        <v>441</v>
      </c>
      <c r="E22" s="744"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2" s="745" t="str">
        <f>IF('Перечень тарифов'!J21="","наименование отсутствует","" &amp; 'Перечень тарифов'!J21 &amp; "")</f>
        <v>Тариф на теплоноситель, поставляемый потребителям</v>
      </c>
      <c r="G22" s="245"/>
      <c r="H22" s="576" t="s">
        <v>1451</v>
      </c>
      <c r="I22" s="576" t="s">
        <v>1452</v>
      </c>
      <c r="J22" s="582">
        <v>14361.83</v>
      </c>
      <c r="K22" s="245" t="s">
        <v>449</v>
      </c>
      <c r="L22" s="671" t="s">
        <v>712</v>
      </c>
      <c r="M22" s="566"/>
    </row>
    <row r="23" spans="1:15" ht="18.75">
      <c r="A23" s="153"/>
      <c r="C23" s="741"/>
      <c r="D23" s="748"/>
      <c r="E23" s="744"/>
      <c r="F23" s="745"/>
      <c r="G23" s="568"/>
      <c r="H23" s="563" t="s">
        <v>274</v>
      </c>
      <c r="I23" s="555"/>
      <c r="J23" s="555"/>
      <c r="K23" s="556"/>
      <c r="L23" s="673"/>
      <c r="M23" s="566"/>
    </row>
    <row r="24" spans="1:15" ht="18.75">
      <c r="A24" s="153"/>
      <c r="C24" s="74"/>
      <c r="D24" s="164" t="s">
        <v>67</v>
      </c>
      <c r="E24" s="740" t="s">
        <v>757</v>
      </c>
      <c r="F24" s="740"/>
      <c r="G24" s="740"/>
      <c r="H24" s="740"/>
      <c r="I24" s="740"/>
      <c r="J24" s="740"/>
      <c r="K24" s="740"/>
      <c r="L24" s="446"/>
      <c r="M24" s="566"/>
    </row>
    <row r="25" spans="1:15" ht="90" customHeight="1">
      <c r="A25" s="153"/>
      <c r="C25" s="741"/>
      <c r="D25" s="742" t="s">
        <v>442</v>
      </c>
      <c r="E25" s="744"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5" s="745" t="str">
        <f>IF('Перечень тарифов'!J21="","наименование отсутствует","" &amp; 'Перечень тарифов'!J21 &amp; "")</f>
        <v>Тариф на теплоноситель, поставляемый потребителям</v>
      </c>
      <c r="G25" s="245"/>
      <c r="H25" s="578" t="s">
        <v>1451</v>
      </c>
      <c r="I25" s="576" t="s">
        <v>1452</v>
      </c>
      <c r="J25" s="582">
        <v>4365.6000000000004</v>
      </c>
      <c r="K25" s="245" t="s">
        <v>449</v>
      </c>
      <c r="L25" s="671" t="s">
        <v>758</v>
      </c>
      <c r="M25" s="566"/>
    </row>
    <row r="26" spans="1:15" ht="18.75">
      <c r="A26" s="153"/>
      <c r="C26" s="741"/>
      <c r="D26" s="743"/>
      <c r="E26" s="744"/>
      <c r="F26" s="745"/>
      <c r="G26" s="568"/>
      <c r="H26" s="563" t="s">
        <v>274</v>
      </c>
      <c r="I26" s="555"/>
      <c r="J26" s="555"/>
      <c r="K26" s="556"/>
      <c r="L26" s="673"/>
      <c r="M26" s="566"/>
    </row>
    <row r="27" spans="1:15" ht="26.1" customHeight="1">
      <c r="A27" s="153"/>
      <c r="C27" s="74"/>
      <c r="D27" s="164" t="s">
        <v>68</v>
      </c>
      <c r="E27" s="740" t="s">
        <v>714</v>
      </c>
      <c r="F27" s="740"/>
      <c r="G27" s="740"/>
      <c r="H27" s="740"/>
      <c r="I27" s="740"/>
      <c r="J27" s="740"/>
      <c r="K27" s="740"/>
      <c r="L27" s="446"/>
      <c r="M27" s="566"/>
    </row>
    <row r="28" spans="1:15" ht="101.25" customHeight="1">
      <c r="A28" s="153"/>
      <c r="C28" s="741"/>
      <c r="D28" s="742" t="s">
        <v>443</v>
      </c>
      <c r="E28" s="744"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8" s="745" t="str">
        <f>IF('Перечень тарифов'!J21="","наименование отсутствует","" &amp; 'Перечень тарифов'!J21 &amp; "")</f>
        <v>Тариф на теплоноситель, поставляемый потребителям</v>
      </c>
      <c r="G28" s="245"/>
      <c r="H28" s="578" t="s">
        <v>1451</v>
      </c>
      <c r="I28" s="576" t="s">
        <v>1452</v>
      </c>
      <c r="J28" s="582">
        <v>0</v>
      </c>
      <c r="K28" s="245" t="s">
        <v>449</v>
      </c>
      <c r="L28" s="671" t="s">
        <v>715</v>
      </c>
      <c r="M28" s="566"/>
      <c r="O28" s="182" t="s">
        <v>553</v>
      </c>
    </row>
    <row r="29" spans="1:15" ht="18.75">
      <c r="A29" s="153"/>
      <c r="C29" s="741"/>
      <c r="D29" s="743"/>
      <c r="E29" s="744"/>
      <c r="F29" s="745"/>
      <c r="G29" s="568"/>
      <c r="H29" s="563" t="s">
        <v>274</v>
      </c>
      <c r="I29" s="555"/>
      <c r="J29" s="555"/>
      <c r="K29" s="556"/>
      <c r="L29" s="673"/>
      <c r="M29" s="566"/>
    </row>
    <row r="30" spans="1:15" ht="25.5" customHeight="1">
      <c r="A30" s="153"/>
      <c r="B30" s="163">
        <v>3</v>
      </c>
      <c r="C30" s="74"/>
      <c r="D30" s="164" t="s">
        <v>182</v>
      </c>
      <c r="E30" s="740" t="s">
        <v>713</v>
      </c>
      <c r="F30" s="740"/>
      <c r="G30" s="740"/>
      <c r="H30" s="740"/>
      <c r="I30" s="740"/>
      <c r="J30" s="740"/>
      <c r="K30" s="740"/>
      <c r="L30" s="446"/>
      <c r="M30" s="566"/>
    </row>
    <row r="31" spans="1:15" ht="112.5" customHeight="1">
      <c r="A31" s="153"/>
      <c r="C31" s="741"/>
      <c r="D31" s="742" t="s">
        <v>694</v>
      </c>
      <c r="E31" s="744"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1" s="745" t="str">
        <f>IF('Перечень тарифов'!J21="","наименование отсутствует","" &amp; 'Перечень тарифов'!J21 &amp; "")</f>
        <v>Тариф на теплоноситель, поставляемый потребителям</v>
      </c>
      <c r="G31" s="245"/>
      <c r="H31" s="578" t="s">
        <v>1451</v>
      </c>
      <c r="I31" s="576" t="s">
        <v>1452</v>
      </c>
      <c r="J31" s="582">
        <v>0</v>
      </c>
      <c r="K31" s="245" t="s">
        <v>449</v>
      </c>
      <c r="L31" s="671" t="s">
        <v>716</v>
      </c>
      <c r="M31" s="566"/>
    </row>
    <row r="32" spans="1:15" ht="18.75">
      <c r="A32" s="153"/>
      <c r="C32" s="741"/>
      <c r="D32" s="743"/>
      <c r="E32" s="744"/>
      <c r="F32" s="745"/>
      <c r="G32" s="568"/>
      <c r="H32" s="563" t="s">
        <v>274</v>
      </c>
      <c r="I32" s="555"/>
      <c r="J32" s="555"/>
      <c r="K32" s="556"/>
      <c r="L32" s="673"/>
      <c r="M32" s="566"/>
    </row>
    <row r="33" spans="4:15" s="153" customFormat="1" ht="3" customHeight="1">
      <c r="D33" s="570"/>
      <c r="E33" s="570"/>
      <c r="F33" s="570"/>
      <c r="G33" s="570"/>
      <c r="H33" s="570"/>
      <c r="I33" s="570"/>
      <c r="J33" s="570"/>
      <c r="K33" s="570"/>
      <c r="L33" s="570"/>
      <c r="N33" s="554"/>
      <c r="O33" s="554"/>
    </row>
    <row r="34" spans="4:15" ht="24.75" customHeight="1">
      <c r="D34" s="557">
        <v>1</v>
      </c>
      <c r="E34" s="665" t="s">
        <v>710</v>
      </c>
      <c r="F34" s="665"/>
      <c r="G34" s="665"/>
      <c r="H34" s="665"/>
      <c r="I34" s="665"/>
      <c r="J34" s="665"/>
      <c r="K34" s="665"/>
      <c r="L34" s="665"/>
    </row>
  </sheetData>
  <sheetProtection algorithmName="SHA-512" hashValue="cfnXDEKNv1wTM7PaSm75SaR76i1kAcWfsaZYaDhTKsvW/p4SW7dzGkR5ov5LugG6LHP7/KhrAW7J0P7z12y/9Q==" saltValue="kiB3KkY6pjNxZneY5CrWdg=="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11" hidden="1" customWidth="1"/>
    <col min="2" max="2" width="9.140625" style="112" hidden="1" customWidth="1"/>
    <col min="3" max="3" width="3.7109375" style="113" customWidth="1"/>
    <col min="4" max="4" width="7" style="112" bestFit="1" customWidth="1"/>
    <col min="5" max="5" width="11.28515625" style="112" customWidth="1"/>
    <col min="6" max="6" width="41" style="112" customWidth="1"/>
    <col min="7" max="7" width="18" style="112" customWidth="1"/>
    <col min="8" max="8" width="13.140625" style="112" customWidth="1"/>
    <col min="9" max="9" width="11.42578125" style="112" customWidth="1"/>
    <col min="10" max="10" width="42.140625" style="112" customWidth="1"/>
    <col min="11" max="11" width="115.7109375" style="112" customWidth="1"/>
    <col min="12" max="12" width="3.7109375" style="112" customWidth="1"/>
    <col min="13" max="16384" width="9.140625" style="112"/>
  </cols>
  <sheetData>
    <row r="1" spans="1:14" hidden="1"/>
    <row r="2" spans="1:14" hidden="1"/>
    <row r="3" spans="1:14" hidden="1"/>
    <row r="4" spans="1:14" ht="3" customHeight="1"/>
    <row r="5" spans="1:14" s="31" customFormat="1" ht="22.5">
      <c r="A5" s="108"/>
      <c r="C5" s="39"/>
      <c r="D5" s="761" t="s">
        <v>460</v>
      </c>
      <c r="E5" s="761"/>
      <c r="F5" s="761"/>
      <c r="G5" s="761"/>
      <c r="H5" s="761"/>
      <c r="I5" s="761"/>
      <c r="J5" s="761"/>
      <c r="K5" s="353"/>
    </row>
    <row r="6" spans="1:14" ht="3" hidden="1" customHeight="1">
      <c r="D6" s="114"/>
      <c r="E6" s="114"/>
      <c r="G6" s="114"/>
      <c r="H6" s="114"/>
      <c r="I6" s="114"/>
      <c r="J6" s="114"/>
      <c r="K6" s="114"/>
    </row>
    <row r="7" spans="1:14" s="111" customFormat="1" ht="3" customHeight="1">
      <c r="B7" s="112"/>
      <c r="C7" s="113"/>
      <c r="D7" s="115"/>
      <c r="E7" s="115"/>
      <c r="G7" s="115"/>
      <c r="H7" s="115"/>
      <c r="I7" s="115"/>
      <c r="J7" s="115"/>
      <c r="K7" s="115"/>
      <c r="L7" s="116"/>
    </row>
    <row r="8" spans="1:14">
      <c r="D8" s="763" t="s">
        <v>445</v>
      </c>
      <c r="E8" s="763"/>
      <c r="F8" s="763"/>
      <c r="G8" s="763"/>
      <c r="H8" s="763"/>
      <c r="I8" s="763"/>
      <c r="J8" s="763"/>
      <c r="K8" s="763" t="s">
        <v>446</v>
      </c>
    </row>
    <row r="9" spans="1:14">
      <c r="D9" s="763" t="s">
        <v>91</v>
      </c>
      <c r="E9" s="763" t="s">
        <v>462</v>
      </c>
      <c r="F9" s="763"/>
      <c r="G9" s="763" t="s">
        <v>463</v>
      </c>
      <c r="H9" s="763"/>
      <c r="I9" s="763"/>
      <c r="J9" s="763"/>
      <c r="K9" s="763"/>
    </row>
    <row r="10" spans="1:14" ht="22.5">
      <c r="D10" s="763"/>
      <c r="E10" s="118" t="s">
        <v>464</v>
      </c>
      <c r="F10" s="118" t="s">
        <v>398</v>
      </c>
      <c r="G10" s="118" t="s">
        <v>398</v>
      </c>
      <c r="H10" s="118" t="s">
        <v>464</v>
      </c>
      <c r="I10" s="118" t="s">
        <v>465</v>
      </c>
      <c r="J10" s="118" t="s">
        <v>447</v>
      </c>
      <c r="K10" s="763"/>
    </row>
    <row r="11" spans="1:14" ht="12" customHeight="1">
      <c r="D11" s="35" t="s">
        <v>92</v>
      </c>
      <c r="E11" s="35" t="s">
        <v>48</v>
      </c>
      <c r="F11" s="35" t="s">
        <v>49</v>
      </c>
      <c r="G11" s="35" t="s">
        <v>50</v>
      </c>
      <c r="H11" s="35" t="s">
        <v>67</v>
      </c>
      <c r="I11" s="35" t="s">
        <v>68</v>
      </c>
      <c r="J11" s="35" t="s">
        <v>182</v>
      </c>
      <c r="K11" s="35" t="s">
        <v>183</v>
      </c>
    </row>
    <row r="12" spans="1:14" s="110" customFormat="1" ht="54.95" customHeight="1">
      <c r="A12" s="161" t="s">
        <v>49</v>
      </c>
      <c r="B12" s="110" t="s">
        <v>252</v>
      </c>
      <c r="C12" s="117"/>
      <c r="D12" s="119" t="s">
        <v>92</v>
      </c>
      <c r="E12" s="360"/>
      <c r="F12" s="535"/>
      <c r="G12" s="535"/>
      <c r="H12" s="535"/>
      <c r="I12" s="537"/>
      <c r="J12" s="256"/>
      <c r="K12" s="671" t="s">
        <v>466</v>
      </c>
      <c r="M12" s="365" t="str">
        <f>IF(ISERROR(INDEX(kind_of_nameforms,MATCH(E12,kind_of_forms,0),1)),"",INDEX(kind_of_nameforms,MATCH(E12,kind_of_forms,0),1))</f>
        <v/>
      </c>
      <c r="N12" s="366"/>
    </row>
    <row r="13" spans="1:14" ht="15" customHeight="1">
      <c r="A13" s="112"/>
      <c r="C13" s="112"/>
      <c r="D13" s="97"/>
      <c r="E13" s="121" t="s">
        <v>5</v>
      </c>
      <c r="F13" s="120"/>
      <c r="G13" s="120"/>
      <c r="H13" s="120"/>
      <c r="I13" s="120"/>
      <c r="J13" s="258"/>
      <c r="K13" s="673"/>
    </row>
    <row r="14" spans="1:14" ht="3" customHeight="1">
      <c r="A14" s="112"/>
      <c r="C14" s="112"/>
    </row>
    <row r="15" spans="1:14" ht="27.75" customHeight="1">
      <c r="E15" s="762" t="s">
        <v>572</v>
      </c>
      <c r="F15" s="762"/>
      <c r="G15" s="762"/>
      <c r="H15" s="762"/>
      <c r="I15" s="762"/>
      <c r="J15" s="76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1" hidden="1" customWidth="1"/>
    <col min="3" max="3" width="3.7109375" style="41" bestFit="1" customWidth="1"/>
    <col min="4" max="4" width="6.28515625" style="11" bestFit="1" customWidth="1"/>
    <col min="5" max="5" width="94.85546875" style="11" customWidth="1"/>
    <col min="6" max="16384" width="9.140625" style="11"/>
  </cols>
  <sheetData>
    <row r="1" spans="3:9" hidden="1"/>
    <row r="2" spans="3:9" hidden="1"/>
    <row r="3" spans="3:9" hidden="1"/>
    <row r="4" spans="3:9" hidden="1"/>
    <row r="5" spans="3:9" hidden="1"/>
    <row r="6" spans="3:9" ht="3" customHeight="1">
      <c r="C6" s="42"/>
      <c r="D6" s="12"/>
      <c r="E6" s="12"/>
    </row>
    <row r="7" spans="3:9" ht="22.5">
      <c r="C7" s="42"/>
      <c r="D7" s="629" t="s">
        <v>313</v>
      </c>
      <c r="E7" s="631"/>
      <c r="F7" s="354"/>
    </row>
    <row r="8" spans="3:9" ht="3" customHeight="1">
      <c r="C8" s="42"/>
      <c r="D8" s="12"/>
      <c r="E8" s="12"/>
    </row>
    <row r="9" spans="3:9" ht="15.95" customHeight="1">
      <c r="C9" s="42"/>
      <c r="D9" s="87" t="s">
        <v>91</v>
      </c>
      <c r="E9" s="329" t="s">
        <v>312</v>
      </c>
    </row>
    <row r="10" spans="3:9" ht="12" customHeight="1">
      <c r="C10" s="42"/>
      <c r="D10" s="35" t="s">
        <v>92</v>
      </c>
      <c r="E10" s="35" t="s">
        <v>48</v>
      </c>
    </row>
    <row r="11" spans="3:9" ht="11.25" hidden="1" customHeight="1">
      <c r="C11" s="42"/>
      <c r="D11" s="167">
        <v>0</v>
      </c>
      <c r="E11" s="347"/>
    </row>
    <row r="12" spans="3:9" ht="15" customHeight="1">
      <c r="C12" s="146"/>
      <c r="D12" s="106">
        <v>1</v>
      </c>
      <c r="E12" s="531"/>
    </row>
    <row r="13" spans="3:9" ht="12" customHeight="1">
      <c r="C13" s="42"/>
      <c r="D13" s="348"/>
      <c r="E13" s="349" t="s">
        <v>176</v>
      </c>
    </row>
    <row r="14" spans="3:9" ht="3" customHeight="1"/>
    <row r="15" spans="3:9" ht="22.5" customHeight="1">
      <c r="C15" s="147"/>
      <c r="D15" s="764" t="s">
        <v>314</v>
      </c>
      <c r="E15" s="764"/>
      <c r="F15" s="148"/>
      <c r="G15" s="148"/>
      <c r="H15" s="148"/>
      <c r="I15" s="148"/>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F12"/>
  <sheetViews>
    <sheetView showGridLines="0" topLeftCell="C6" zoomScaleNormal="100" workbookViewId="0"/>
  </sheetViews>
  <sheetFormatPr defaultRowHeight="14.25"/>
  <cols>
    <col min="1" max="2" width="9.140625" style="11" hidden="1" customWidth="1"/>
    <col min="3" max="3" width="3.7109375" style="41" customWidth="1"/>
    <col min="4" max="4" width="6.28515625" style="11" customWidth="1"/>
    <col min="5" max="5" width="94.85546875" style="11" customWidth="1"/>
    <col min="6" max="16384" width="9.140625" style="11"/>
  </cols>
  <sheetData>
    <row r="1" spans="3:6" hidden="1"/>
    <row r="2" spans="3:6" hidden="1"/>
    <row r="3" spans="3:6" hidden="1"/>
    <row r="4" spans="3:6" hidden="1"/>
    <row r="5" spans="3:6" hidden="1"/>
    <row r="6" spans="3:6" ht="3" customHeight="1">
      <c r="C6" s="42"/>
      <c r="D6" s="12"/>
      <c r="E6" s="12"/>
    </row>
    <row r="7" spans="3:6" ht="22.5">
      <c r="C7" s="42"/>
      <c r="D7" s="761" t="s">
        <v>54</v>
      </c>
      <c r="E7" s="761"/>
      <c r="F7" s="354"/>
    </row>
    <row r="8" spans="3:6" ht="3" customHeight="1">
      <c r="C8" s="42"/>
      <c r="D8" s="12"/>
      <c r="E8" s="12"/>
    </row>
    <row r="9" spans="3:6" ht="15.95" customHeight="1">
      <c r="C9" s="42"/>
      <c r="D9" s="87" t="s">
        <v>91</v>
      </c>
      <c r="E9" s="96" t="s">
        <v>175</v>
      </c>
    </row>
    <row r="10" spans="3:6" ht="12" customHeight="1">
      <c r="C10" s="42"/>
      <c r="D10" s="35" t="s">
        <v>92</v>
      </c>
      <c r="E10" s="35" t="s">
        <v>48</v>
      </c>
    </row>
    <row r="11" spans="3:6" ht="15" hidden="1" customHeight="1">
      <c r="C11" s="42"/>
      <c r="D11" s="106">
        <v>0</v>
      </c>
      <c r="E11" s="166"/>
    </row>
    <row r="12" spans="3:6">
      <c r="C12" s="42"/>
      <c r="D12" s="97"/>
      <c r="E12" s="95"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customWidth="1"/>
    <col min="2" max="2" width="34.5703125" customWidth="1"/>
    <col min="3" max="3" width="85.5703125" customWidth="1"/>
    <col min="4" max="4" width="17.7109375" customWidth="1"/>
  </cols>
  <sheetData>
    <row r="1" spans="2:5" ht="3" customHeight="1"/>
    <row r="2" spans="2:5" ht="22.5">
      <c r="B2" s="765" t="s">
        <v>55</v>
      </c>
      <c r="C2" s="765"/>
      <c r="D2" s="765"/>
      <c r="E2" s="355"/>
    </row>
    <row r="3" spans="2:5" ht="3" customHeight="1"/>
    <row r="4" spans="2:5" ht="21.75" customHeight="1" thickBot="1">
      <c r="B4" s="594" t="s">
        <v>1</v>
      </c>
      <c r="C4" s="594" t="s">
        <v>90</v>
      </c>
      <c r="D4" s="594"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0" customFormat="1" ht="17.100000000000001" customHeight="1">
      <c r="A2" s="30" t="s">
        <v>174</v>
      </c>
    </row>
    <row r="4" spans="1:23" s="11" customFormat="1" ht="17.100000000000001" customHeight="1">
      <c r="C4" s="40"/>
      <c r="D4" s="106"/>
      <c r="E4" s="107"/>
    </row>
    <row r="7" spans="1:23" s="30" customFormat="1" ht="17.100000000000001" customHeight="1">
      <c r="A7" s="30" t="s">
        <v>0</v>
      </c>
    </row>
    <row r="8" spans="1:23" ht="17.100000000000001" customHeight="1">
      <c r="G8" s="82"/>
      <c r="H8" s="82"/>
      <c r="I8" s="82"/>
      <c r="M8" s="36"/>
    </row>
    <row r="9" spans="1:23" s="86" customFormat="1" ht="17.100000000000001" customHeight="1">
      <c r="A9" s="176"/>
      <c r="C9" s="138"/>
      <c r="D9" s="641">
        <v>1</v>
      </c>
      <c r="E9" s="787"/>
      <c r="F9" s="789"/>
      <c r="G9" s="793" t="s">
        <v>84</v>
      </c>
      <c r="H9" s="641"/>
      <c r="I9" s="641">
        <v>1</v>
      </c>
      <c r="J9" s="782"/>
      <c r="K9" s="697" t="s">
        <v>84</v>
      </c>
      <c r="L9" s="635"/>
      <c r="M9" s="635" t="s">
        <v>92</v>
      </c>
      <c r="N9" s="785"/>
      <c r="O9" s="697" t="s">
        <v>84</v>
      </c>
      <c r="P9" s="635"/>
      <c r="Q9" s="635" t="s">
        <v>92</v>
      </c>
      <c r="R9" s="786"/>
      <c r="S9" s="697" t="s">
        <v>84</v>
      </c>
      <c r="T9" s="104"/>
      <c r="U9" s="104" t="s">
        <v>92</v>
      </c>
      <c r="V9" s="542"/>
      <c r="W9" s="251"/>
    </row>
    <row r="10" spans="1:23" s="86" customFormat="1" ht="17.100000000000001" customHeight="1">
      <c r="A10" s="176"/>
      <c r="C10" s="138"/>
      <c r="D10" s="641"/>
      <c r="E10" s="787"/>
      <c r="F10" s="789"/>
      <c r="G10" s="793"/>
      <c r="H10" s="641"/>
      <c r="I10" s="641"/>
      <c r="J10" s="782"/>
      <c r="K10" s="697"/>
      <c r="L10" s="635"/>
      <c r="M10" s="635"/>
      <c r="N10" s="785"/>
      <c r="O10" s="697"/>
      <c r="P10" s="635"/>
      <c r="Q10" s="635"/>
      <c r="R10" s="786"/>
      <c r="S10" s="697"/>
      <c r="T10" s="536"/>
      <c r="U10" s="100"/>
      <c r="V10" s="101" t="s">
        <v>630</v>
      </c>
      <c r="W10" s="102"/>
    </row>
    <row r="11" spans="1:23" s="86" customFormat="1" ht="17.100000000000001" customHeight="1">
      <c r="A11" s="176"/>
      <c r="C11" s="138"/>
      <c r="D11" s="639"/>
      <c r="E11" s="788"/>
      <c r="F11" s="790"/>
      <c r="G11" s="639"/>
      <c r="H11" s="639"/>
      <c r="I11" s="639"/>
      <c r="J11" s="783"/>
      <c r="K11" s="639"/>
      <c r="L11" s="639"/>
      <c r="M11" s="639"/>
      <c r="N11" s="786"/>
      <c r="O11" s="639"/>
      <c r="P11" s="189"/>
      <c r="Q11" s="100"/>
      <c r="R11" s="101" t="s">
        <v>629</v>
      </c>
      <c r="S11" s="486"/>
      <c r="T11" s="486"/>
      <c r="U11" s="486"/>
      <c r="V11" s="486"/>
      <c r="W11" s="102"/>
    </row>
    <row r="12" spans="1:23" s="86" customFormat="1" ht="17.100000000000001" customHeight="1">
      <c r="A12" s="176"/>
      <c r="C12" s="138"/>
      <c r="D12" s="639"/>
      <c r="E12" s="788"/>
      <c r="F12" s="790"/>
      <c r="G12" s="639"/>
      <c r="H12" s="639"/>
      <c r="I12" s="639"/>
      <c r="J12" s="783"/>
      <c r="K12" s="639"/>
      <c r="L12" s="100"/>
      <c r="M12" s="101"/>
      <c r="N12" s="101" t="s">
        <v>410</v>
      </c>
      <c r="O12" s="101"/>
      <c r="P12" s="101"/>
      <c r="Q12" s="101"/>
      <c r="R12" s="101"/>
      <c r="S12" s="486"/>
      <c r="T12" s="486"/>
      <c r="U12" s="486"/>
      <c r="V12" s="486"/>
      <c r="W12" s="102"/>
    </row>
    <row r="13" spans="1:23" s="86" customFormat="1" ht="17.25" customHeight="1">
      <c r="A13" s="176"/>
      <c r="C13" s="138"/>
      <c r="D13" s="639"/>
      <c r="E13" s="788"/>
      <c r="F13" s="790"/>
      <c r="G13" s="639"/>
      <c r="H13" s="100"/>
      <c r="I13" s="101"/>
      <c r="J13" s="101"/>
      <c r="K13" s="101"/>
      <c r="L13" s="101"/>
      <c r="M13" s="101"/>
      <c r="N13" s="101"/>
      <c r="O13" s="101"/>
      <c r="P13" s="101"/>
      <c r="Q13" s="101"/>
      <c r="R13" s="101"/>
      <c r="S13" s="486"/>
      <c r="T13" s="486"/>
      <c r="U13" s="486"/>
      <c r="V13" s="486"/>
      <c r="W13" s="102"/>
    </row>
    <row r="15" spans="1:23" ht="16.5" customHeight="1">
      <c r="A15" s="176"/>
      <c r="B15" s="86"/>
      <c r="C15" s="138"/>
      <c r="D15" s="641"/>
      <c r="E15" s="791"/>
      <c r="F15" s="792"/>
      <c r="G15" s="794"/>
      <c r="H15" s="641"/>
      <c r="I15" s="641">
        <v>1</v>
      </c>
      <c r="J15" s="782"/>
      <c r="K15" s="697" t="s">
        <v>84</v>
      </c>
      <c r="L15" s="635"/>
      <c r="M15" s="635" t="s">
        <v>92</v>
      </c>
      <c r="N15" s="785"/>
      <c r="O15" s="697" t="s">
        <v>84</v>
      </c>
      <c r="P15" s="635"/>
      <c r="Q15" s="635" t="s">
        <v>92</v>
      </c>
      <c r="R15" s="786"/>
      <c r="S15" s="697" t="s">
        <v>84</v>
      </c>
      <c r="T15" s="104"/>
      <c r="U15" s="104" t="s">
        <v>92</v>
      </c>
      <c r="V15" s="542"/>
      <c r="W15" s="251"/>
    </row>
    <row r="16" spans="1:23" ht="16.5" customHeight="1">
      <c r="A16" s="176"/>
      <c r="B16" s="86"/>
      <c r="C16" s="138"/>
      <c r="D16" s="641"/>
      <c r="E16" s="791"/>
      <c r="F16" s="792"/>
      <c r="G16" s="794"/>
      <c r="H16" s="641"/>
      <c r="I16" s="641"/>
      <c r="J16" s="782"/>
      <c r="K16" s="697"/>
      <c r="L16" s="635"/>
      <c r="M16" s="635"/>
      <c r="N16" s="785"/>
      <c r="O16" s="697"/>
      <c r="P16" s="635"/>
      <c r="Q16" s="635"/>
      <c r="R16" s="786"/>
      <c r="S16" s="697"/>
      <c r="T16" s="536"/>
      <c r="U16" s="100"/>
      <c r="V16" s="101" t="s">
        <v>630</v>
      </c>
      <c r="W16" s="102"/>
    </row>
    <row r="17" spans="1:36" ht="17.100000000000001" customHeight="1">
      <c r="A17" s="176"/>
      <c r="B17" s="86"/>
      <c r="C17" s="138"/>
      <c r="D17" s="641"/>
      <c r="E17" s="791"/>
      <c r="F17" s="792"/>
      <c r="G17" s="794"/>
      <c r="H17" s="641"/>
      <c r="I17" s="641"/>
      <c r="J17" s="783"/>
      <c r="K17" s="697"/>
      <c r="L17" s="635"/>
      <c r="M17" s="635"/>
      <c r="N17" s="786"/>
      <c r="O17" s="697"/>
      <c r="P17" s="189"/>
      <c r="Q17" s="100"/>
      <c r="R17" s="101" t="s">
        <v>629</v>
      </c>
      <c r="S17" s="486"/>
      <c r="T17" s="486"/>
      <c r="U17" s="486"/>
      <c r="V17" s="486"/>
      <c r="W17" s="102"/>
    </row>
    <row r="18" spans="1:36" ht="17.100000000000001" customHeight="1">
      <c r="A18" s="176"/>
      <c r="B18" s="86"/>
      <c r="C18" s="138"/>
      <c r="D18" s="641"/>
      <c r="E18" s="791"/>
      <c r="F18" s="792"/>
      <c r="G18" s="794"/>
      <c r="H18" s="641"/>
      <c r="I18" s="641"/>
      <c r="J18" s="783"/>
      <c r="K18" s="697"/>
      <c r="L18" s="100"/>
      <c r="M18" s="101"/>
      <c r="N18" s="101" t="s">
        <v>410</v>
      </c>
      <c r="O18" s="101"/>
      <c r="P18" s="101"/>
      <c r="Q18" s="101"/>
      <c r="R18" s="101"/>
      <c r="S18" s="486"/>
      <c r="T18" s="486"/>
      <c r="U18" s="486"/>
      <c r="V18" s="486"/>
      <c r="W18" s="102"/>
    </row>
    <row r="19" spans="1:36" ht="17.100000000000001" customHeight="1">
      <c r="A19" s="176"/>
      <c r="B19" s="86"/>
      <c r="C19" s="138"/>
      <c r="D19" s="641"/>
      <c r="E19" s="791"/>
      <c r="F19" s="792"/>
      <c r="G19" s="794"/>
      <c r="H19" s="100"/>
      <c r="I19" s="101"/>
      <c r="J19" s="101"/>
      <c r="K19" s="101"/>
      <c r="L19" s="101"/>
      <c r="M19" s="101"/>
      <c r="N19" s="101"/>
      <c r="O19" s="101"/>
      <c r="P19" s="101"/>
      <c r="Q19" s="101"/>
      <c r="R19" s="101"/>
      <c r="S19" s="486"/>
      <c r="T19" s="486"/>
      <c r="U19" s="486"/>
      <c r="V19" s="486"/>
      <c r="W19" s="102"/>
    </row>
    <row r="21" spans="1:36" s="30" customFormat="1" ht="17.100000000000001" customHeight="1">
      <c r="A21" s="30" t="s">
        <v>12</v>
      </c>
      <c r="C21" s="30" t="s">
        <v>92</v>
      </c>
    </row>
    <row r="27" spans="1:36" ht="17.100000000000001" customHeight="1">
      <c r="O27" s="784" t="s">
        <v>297</v>
      </c>
      <c r="P27" s="784"/>
      <c r="Q27" s="784"/>
      <c r="R27" s="722" t="s">
        <v>269</v>
      </c>
      <c r="S27" s="722"/>
      <c r="T27" s="722"/>
      <c r="U27" s="682" t="s">
        <v>339</v>
      </c>
      <c r="W27" s="795"/>
    </row>
    <row r="28" spans="1:36" ht="17.100000000000001" customHeight="1">
      <c r="O28" s="723" t="s">
        <v>578</v>
      </c>
      <c r="P28" s="723" t="s">
        <v>270</v>
      </c>
      <c r="Q28" s="723"/>
      <c r="R28" s="722"/>
      <c r="S28" s="722"/>
      <c r="T28" s="722"/>
      <c r="U28" s="682"/>
      <c r="W28" s="795"/>
    </row>
    <row r="29" spans="1:36" ht="37.5" customHeight="1">
      <c r="O29" s="723"/>
      <c r="P29" s="88" t="s">
        <v>579</v>
      </c>
      <c r="Q29" s="88" t="s">
        <v>6</v>
      </c>
      <c r="R29" s="89" t="s">
        <v>273</v>
      </c>
      <c r="S29" s="724" t="s">
        <v>272</v>
      </c>
      <c r="T29" s="724"/>
      <c r="U29" s="682"/>
      <c r="W29" s="795"/>
    </row>
    <row r="30" spans="1:36" ht="17.100000000000001" customHeight="1">
      <c r="G30" s="2"/>
      <c r="H30" s="2"/>
      <c r="I30" s="2"/>
      <c r="J30" s="2"/>
      <c r="K30" s="2"/>
      <c r="L30" s="105"/>
      <c r="M30" s="350" t="s">
        <v>182</v>
      </c>
      <c r="N30" s="350"/>
      <c r="O30" s="796"/>
      <c r="P30" s="796"/>
      <c r="Q30" s="796"/>
      <c r="R30" s="796"/>
      <c r="S30" s="796"/>
      <c r="T30" s="796"/>
      <c r="U30" s="796"/>
      <c r="V30" s="105"/>
      <c r="W30" s="105"/>
      <c r="X30" s="175"/>
      <c r="Y30" s="175"/>
      <c r="Z30" s="175"/>
      <c r="AA30" s="175"/>
      <c r="AB30" s="175"/>
      <c r="AC30" s="175"/>
      <c r="AD30" s="175"/>
      <c r="AE30" s="175"/>
      <c r="AF30" s="175"/>
      <c r="AG30" s="175"/>
      <c r="AH30" s="175"/>
      <c r="AI30" s="175"/>
      <c r="AJ30" s="175"/>
    </row>
    <row r="31" spans="1:36" s="31" customFormat="1" ht="22.5">
      <c r="A31" s="701">
        <v>1</v>
      </c>
      <c r="B31" s="173"/>
      <c r="C31" s="173"/>
      <c r="D31" s="173"/>
      <c r="E31" s="184"/>
      <c r="F31" s="284"/>
      <c r="G31" s="284"/>
      <c r="H31" s="284"/>
      <c r="I31" s="194"/>
      <c r="J31" s="506"/>
      <c r="K31" s="509"/>
      <c r="L31" s="402">
        <f>mergeValue(A31)</f>
        <v>1</v>
      </c>
      <c r="M31" s="450" t="s">
        <v>19</v>
      </c>
      <c r="N31" s="451"/>
      <c r="O31" s="766"/>
      <c r="P31" s="767"/>
      <c r="Q31" s="767"/>
      <c r="R31" s="767"/>
      <c r="S31" s="767"/>
      <c r="T31" s="767"/>
      <c r="U31" s="767"/>
      <c r="V31" s="768"/>
      <c r="W31" s="446" t="s">
        <v>718</v>
      </c>
      <c r="X31" s="173"/>
      <c r="Y31" s="182"/>
      <c r="Z31" s="182" t="str">
        <f t="shared" ref="Z31:Z44" si="0">IF(M31="","",M31 )</f>
        <v>Наименование тарифа</v>
      </c>
      <c r="AA31" s="182"/>
      <c r="AB31" s="182"/>
      <c r="AC31" s="182"/>
      <c r="AD31" s="173"/>
      <c r="AE31" s="173"/>
      <c r="AF31" s="173"/>
      <c r="AG31" s="173"/>
      <c r="AH31" s="173"/>
      <c r="AI31" s="173"/>
      <c r="AJ31" s="173"/>
    </row>
    <row r="32" spans="1:36" s="31" customFormat="1" ht="22.5">
      <c r="A32" s="701"/>
      <c r="B32" s="701">
        <v>1</v>
      </c>
      <c r="C32" s="173"/>
      <c r="D32" s="173"/>
      <c r="E32" s="284"/>
      <c r="F32" s="284"/>
      <c r="G32" s="284"/>
      <c r="H32" s="284"/>
      <c r="I32" s="151"/>
      <c r="J32" s="505"/>
      <c r="K32" s="507"/>
      <c r="L32" s="402" t="str">
        <f>mergeValue(A32) &amp;"."&amp; mergeValue(B32)</f>
        <v>1.1</v>
      </c>
      <c r="M32" s="418" t="s">
        <v>15</v>
      </c>
      <c r="N32" s="451"/>
      <c r="O32" s="766"/>
      <c r="P32" s="767"/>
      <c r="Q32" s="767"/>
      <c r="R32" s="767"/>
      <c r="S32" s="767"/>
      <c r="T32" s="767"/>
      <c r="U32" s="767"/>
      <c r="V32" s="768"/>
      <c r="W32" s="446" t="s">
        <v>459</v>
      </c>
      <c r="X32" s="173"/>
      <c r="Y32" s="182"/>
      <c r="Z32" s="182" t="str">
        <f t="shared" si="0"/>
        <v>Территория действия тарифа</v>
      </c>
      <c r="AA32" s="182"/>
      <c r="AB32" s="182"/>
      <c r="AC32" s="182"/>
      <c r="AD32" s="173"/>
      <c r="AE32" s="173"/>
      <c r="AF32" s="173"/>
      <c r="AG32" s="173"/>
      <c r="AH32" s="173"/>
      <c r="AI32" s="173"/>
      <c r="AJ32" s="173"/>
    </row>
    <row r="33" spans="1:36" s="31" customFormat="1" ht="22.5">
      <c r="A33" s="701"/>
      <c r="B33" s="701"/>
      <c r="C33" s="701">
        <v>1</v>
      </c>
      <c r="D33" s="173"/>
      <c r="E33" s="284"/>
      <c r="F33" s="284"/>
      <c r="G33" s="284"/>
      <c r="H33" s="284"/>
      <c r="I33" s="508"/>
      <c r="J33" s="505"/>
      <c r="K33" s="507"/>
      <c r="L33" s="402" t="str">
        <f>mergeValue(A33) &amp;"."&amp; mergeValue(B33)&amp;"."&amp; mergeValue(C33)</f>
        <v>1.1.1</v>
      </c>
      <c r="M33" s="419" t="s">
        <v>7</v>
      </c>
      <c r="N33" s="451"/>
      <c r="O33" s="766"/>
      <c r="P33" s="767"/>
      <c r="Q33" s="767"/>
      <c r="R33" s="767"/>
      <c r="S33" s="767"/>
      <c r="T33" s="767"/>
      <c r="U33" s="767"/>
      <c r="V33" s="768"/>
      <c r="W33" s="446" t="s">
        <v>600</v>
      </c>
      <c r="X33" s="173"/>
      <c r="Y33" s="182"/>
      <c r="Z33" s="182" t="str">
        <f t="shared" si="0"/>
        <v xml:space="preserve">Наименование системы теплоснабжения </v>
      </c>
      <c r="AA33" s="182"/>
      <c r="AB33" s="182"/>
      <c r="AC33" s="182"/>
      <c r="AD33" s="173"/>
      <c r="AE33" s="173"/>
      <c r="AF33" s="173"/>
      <c r="AG33" s="173"/>
      <c r="AH33" s="173"/>
      <c r="AI33" s="173"/>
      <c r="AJ33" s="173"/>
    </row>
    <row r="34" spans="1:36" s="31" customFormat="1" ht="22.5">
      <c r="A34" s="701"/>
      <c r="B34" s="701"/>
      <c r="C34" s="701"/>
      <c r="D34" s="701">
        <v>1</v>
      </c>
      <c r="E34" s="284"/>
      <c r="F34" s="284"/>
      <c r="G34" s="284"/>
      <c r="H34" s="284"/>
      <c r="I34" s="508"/>
      <c r="J34" s="505"/>
      <c r="K34" s="507"/>
      <c r="L34" s="402" t="str">
        <f>mergeValue(A34) &amp;"."&amp; mergeValue(B34)&amp;"."&amp; mergeValue(C34)&amp;"."&amp; mergeValue(D34)</f>
        <v>1.1.1.1</v>
      </c>
      <c r="M34" s="420" t="s">
        <v>21</v>
      </c>
      <c r="N34" s="451"/>
      <c r="O34" s="766"/>
      <c r="P34" s="767"/>
      <c r="Q34" s="767"/>
      <c r="R34" s="767"/>
      <c r="S34" s="767"/>
      <c r="T34" s="767"/>
      <c r="U34" s="767"/>
      <c r="V34" s="768"/>
      <c r="W34" s="446" t="s">
        <v>601</v>
      </c>
      <c r="X34" s="173"/>
      <c r="Y34" s="182"/>
      <c r="Z34" s="182" t="str">
        <f t="shared" si="0"/>
        <v xml:space="preserve">Источник тепловой энергии  </v>
      </c>
      <c r="AA34" s="182"/>
      <c r="AB34" s="182"/>
      <c r="AC34" s="182"/>
      <c r="AD34" s="173"/>
      <c r="AE34" s="173"/>
      <c r="AF34" s="173"/>
      <c r="AG34" s="173"/>
      <c r="AH34" s="173"/>
      <c r="AI34" s="173"/>
      <c r="AJ34" s="173"/>
    </row>
    <row r="35" spans="1:36" s="31" customFormat="1" ht="78.75">
      <c r="A35" s="701"/>
      <c r="B35" s="701"/>
      <c r="C35" s="701"/>
      <c r="D35" s="701"/>
      <c r="E35" s="701">
        <v>1</v>
      </c>
      <c r="F35" s="284"/>
      <c r="G35" s="284"/>
      <c r="H35" s="173">
        <v>1</v>
      </c>
      <c r="I35" s="701">
        <v>1</v>
      </c>
      <c r="J35" s="284"/>
      <c r="K35" s="511"/>
      <c r="L35" s="402" t="str">
        <f>mergeValue(A35) &amp;"."&amp; mergeValue(B35)&amp;"."&amp; mergeValue(C35)&amp;"."&amp; mergeValue(D35)&amp;"."&amp; mergeValue(E35)</f>
        <v>1.1.1.1.1</v>
      </c>
      <c r="M35" s="422" t="s">
        <v>8</v>
      </c>
      <c r="N35" s="451"/>
      <c r="O35" s="704"/>
      <c r="P35" s="705"/>
      <c r="Q35" s="705"/>
      <c r="R35" s="705"/>
      <c r="S35" s="705"/>
      <c r="T35" s="705"/>
      <c r="U35" s="705"/>
      <c r="V35" s="706"/>
      <c r="W35" s="446" t="s">
        <v>719</v>
      </c>
      <c r="X35" s="173"/>
      <c r="Y35" s="182"/>
      <c r="Z35" s="182" t="str">
        <f t="shared" si="0"/>
        <v>Схема подключения теплопотребляющей установки к коллектору источника тепловой энергии</v>
      </c>
      <c r="AA35" s="182"/>
      <c r="AB35" s="182"/>
      <c r="AC35" s="182"/>
      <c r="AD35" s="173"/>
      <c r="AE35" s="173"/>
      <c r="AF35" s="173"/>
      <c r="AG35" s="173"/>
      <c r="AH35" s="173"/>
      <c r="AI35" s="173"/>
      <c r="AJ35" s="173"/>
    </row>
    <row r="36" spans="1:36" s="31" customFormat="1" ht="33.75">
      <c r="A36" s="701"/>
      <c r="B36" s="701"/>
      <c r="C36" s="701"/>
      <c r="D36" s="701"/>
      <c r="E36" s="701"/>
      <c r="F36" s="701">
        <v>1</v>
      </c>
      <c r="G36" s="173"/>
      <c r="H36" s="173"/>
      <c r="I36" s="701"/>
      <c r="J36" s="701">
        <v>1</v>
      </c>
      <c r="K36" s="512"/>
      <c r="L36" s="402" t="str">
        <f>mergeValue(A36) &amp;"."&amp; mergeValue(B36)&amp;"."&amp; mergeValue(C36)&amp;"."&amp; mergeValue(D36)&amp;"."&amp; mergeValue(E36)&amp;"."&amp; mergeValue(F36)</f>
        <v>1.1.1.1.1.1</v>
      </c>
      <c r="M36" s="423" t="s">
        <v>9</v>
      </c>
      <c r="N36" s="451"/>
      <c r="O36" s="704"/>
      <c r="P36" s="705"/>
      <c r="Q36" s="705"/>
      <c r="R36" s="705"/>
      <c r="S36" s="705"/>
      <c r="T36" s="705"/>
      <c r="U36" s="705"/>
      <c r="V36" s="706"/>
      <c r="W36" s="446" t="s">
        <v>720</v>
      </c>
      <c r="X36" s="173"/>
      <c r="Y36" s="182"/>
      <c r="Z36" s="182" t="str">
        <f t="shared" si="0"/>
        <v>Группа потребителей</v>
      </c>
      <c r="AA36" s="182"/>
      <c r="AB36" s="182"/>
      <c r="AC36" s="182"/>
      <c r="AD36" s="173"/>
      <c r="AE36" s="173"/>
      <c r="AF36" s="173"/>
      <c r="AG36" s="173"/>
      <c r="AH36" s="173"/>
      <c r="AI36" s="173"/>
      <c r="AJ36" s="173"/>
    </row>
    <row r="37" spans="1:36" s="31" customFormat="1" ht="122.1" customHeight="1">
      <c r="A37" s="701"/>
      <c r="B37" s="701"/>
      <c r="C37" s="701"/>
      <c r="D37" s="701"/>
      <c r="E37" s="701"/>
      <c r="F37" s="701"/>
      <c r="G37" s="173">
        <v>1</v>
      </c>
      <c r="H37" s="173"/>
      <c r="I37" s="701"/>
      <c r="J37" s="701"/>
      <c r="K37" s="512">
        <v>1</v>
      </c>
      <c r="L37" s="402" t="str">
        <f>mergeValue(A37) &amp;"."&amp; mergeValue(B37)&amp;"."&amp; mergeValue(C37)&amp;"."&amp; mergeValue(D37)&amp;"."&amp; mergeValue(E37)&amp;"."&amp; mergeValue(F37)&amp;"."&amp; mergeValue(G37)</f>
        <v>1.1.1.1.1.1.1</v>
      </c>
      <c r="M37" s="528"/>
      <c r="N37" s="451"/>
      <c r="O37" s="428"/>
      <c r="P37" s="428"/>
      <c r="Q37" s="539"/>
      <c r="R37" s="696"/>
      <c r="S37" s="697" t="s">
        <v>83</v>
      </c>
      <c r="T37" s="696"/>
      <c r="U37" s="697" t="s">
        <v>83</v>
      </c>
      <c r="V37" s="428"/>
      <c r="W37" s="671" t="s">
        <v>721</v>
      </c>
      <c r="X37" s="173" t="str">
        <f>strCheckDate(O38:V38)</f>
        <v/>
      </c>
      <c r="Y37" s="182"/>
      <c r="Z37" s="182" t="str">
        <f t="shared" si="0"/>
        <v/>
      </c>
      <c r="AA37" s="182"/>
      <c r="AB37" s="182"/>
      <c r="AC37" s="182"/>
      <c r="AD37" s="173"/>
      <c r="AE37" s="173"/>
      <c r="AF37" s="173"/>
      <c r="AG37" s="173"/>
      <c r="AH37" s="173"/>
      <c r="AI37" s="173"/>
      <c r="AJ37" s="173"/>
    </row>
    <row r="38" spans="1:36" s="31" customFormat="1" ht="14.25" hidden="1" customHeight="1">
      <c r="A38" s="701"/>
      <c r="B38" s="701"/>
      <c r="C38" s="701"/>
      <c r="D38" s="701"/>
      <c r="E38" s="701"/>
      <c r="F38" s="701"/>
      <c r="G38" s="173"/>
      <c r="H38" s="173"/>
      <c r="I38" s="701"/>
      <c r="J38" s="701"/>
      <c r="K38" s="512"/>
      <c r="L38" s="244"/>
      <c r="M38" s="451"/>
      <c r="N38" s="451"/>
      <c r="O38" s="428"/>
      <c r="P38" s="428"/>
      <c r="Q38" s="438" t="str">
        <f>R37 &amp; "-" &amp; T37</f>
        <v>-</v>
      </c>
      <c r="R38" s="696"/>
      <c r="S38" s="697"/>
      <c r="T38" s="696"/>
      <c r="U38" s="697"/>
      <c r="V38" s="428"/>
      <c r="W38" s="672"/>
      <c r="X38" s="173"/>
      <c r="Y38" s="182"/>
      <c r="Z38" s="182" t="str">
        <f t="shared" si="0"/>
        <v/>
      </c>
      <c r="AA38" s="182"/>
      <c r="AB38" s="182"/>
      <c r="AC38" s="182"/>
      <c r="AD38" s="173"/>
      <c r="AE38" s="173"/>
      <c r="AF38" s="173"/>
      <c r="AG38" s="173"/>
      <c r="AH38" s="173"/>
      <c r="AI38" s="173"/>
      <c r="AJ38" s="173"/>
    </row>
    <row r="39" spans="1:36" s="31" customFormat="1" ht="15" customHeight="1">
      <c r="A39" s="701"/>
      <c r="B39" s="701"/>
      <c r="C39" s="701"/>
      <c r="D39" s="701"/>
      <c r="E39" s="701"/>
      <c r="F39" s="701"/>
      <c r="G39" s="284"/>
      <c r="H39" s="173"/>
      <c r="I39" s="701"/>
      <c r="J39" s="701"/>
      <c r="K39" s="511"/>
      <c r="L39" s="416"/>
      <c r="M39" s="425" t="s">
        <v>24</v>
      </c>
      <c r="N39" s="141"/>
      <c r="O39" s="141"/>
      <c r="P39" s="141"/>
      <c r="Q39" s="141"/>
      <c r="R39" s="141"/>
      <c r="S39" s="141"/>
      <c r="T39" s="141"/>
      <c r="U39" s="141"/>
      <c r="V39" s="426"/>
      <c r="W39" s="673"/>
      <c r="X39" s="173"/>
      <c r="Y39" s="182"/>
      <c r="Z39" s="182" t="str">
        <f t="shared" si="0"/>
        <v>Добавить вид теплоносителя (параметры теплоносителя)</v>
      </c>
      <c r="AA39" s="182"/>
      <c r="AB39" s="182"/>
      <c r="AC39" s="182"/>
      <c r="AD39" s="173"/>
      <c r="AE39" s="173"/>
      <c r="AF39" s="173"/>
      <c r="AG39" s="173"/>
      <c r="AH39" s="173"/>
      <c r="AI39" s="173"/>
      <c r="AJ39" s="173"/>
    </row>
    <row r="40" spans="1:36" s="31" customFormat="1" ht="15" customHeight="1">
      <c r="A40" s="701"/>
      <c r="B40" s="701"/>
      <c r="C40" s="701"/>
      <c r="D40" s="701"/>
      <c r="E40" s="701"/>
      <c r="F40" s="284"/>
      <c r="G40" s="284"/>
      <c r="H40" s="173"/>
      <c r="I40" s="701"/>
      <c r="J40" s="284"/>
      <c r="K40" s="511"/>
      <c r="L40" s="416"/>
      <c r="M40" s="424" t="s">
        <v>10</v>
      </c>
      <c r="N40" s="141"/>
      <c r="O40" s="141"/>
      <c r="P40" s="141"/>
      <c r="Q40" s="141"/>
      <c r="R40" s="141"/>
      <c r="S40" s="141"/>
      <c r="T40" s="141"/>
      <c r="U40" s="429"/>
      <c r="V40" s="141"/>
      <c r="W40" s="468"/>
      <c r="X40" s="173"/>
      <c r="Y40" s="182"/>
      <c r="Z40" s="182" t="str">
        <f t="shared" si="0"/>
        <v>Добавить группу потребителей</v>
      </c>
      <c r="AA40" s="182"/>
      <c r="AB40" s="182"/>
      <c r="AC40" s="182"/>
      <c r="AD40" s="173"/>
      <c r="AE40" s="173"/>
      <c r="AF40" s="173"/>
      <c r="AG40" s="173"/>
      <c r="AH40" s="173"/>
      <c r="AI40" s="173"/>
      <c r="AJ40" s="173"/>
    </row>
    <row r="41" spans="1:36" s="31" customFormat="1" ht="15" customHeight="1">
      <c r="A41" s="701"/>
      <c r="B41" s="701"/>
      <c r="C41" s="701"/>
      <c r="D41" s="701"/>
      <c r="E41" s="510"/>
      <c r="F41" s="284"/>
      <c r="G41" s="284"/>
      <c r="H41" s="284"/>
      <c r="I41" s="506"/>
      <c r="J41" s="73"/>
      <c r="K41" s="509"/>
      <c r="L41" s="416"/>
      <c r="M41" s="421" t="s">
        <v>11</v>
      </c>
      <c r="N41" s="141"/>
      <c r="O41" s="141"/>
      <c r="P41" s="141"/>
      <c r="Q41" s="141"/>
      <c r="R41" s="141"/>
      <c r="S41" s="141"/>
      <c r="T41" s="141"/>
      <c r="U41" s="429"/>
      <c r="V41" s="141"/>
      <c r="W41" s="468"/>
      <c r="X41" s="173"/>
      <c r="Y41" s="182"/>
      <c r="Z41" s="182" t="str">
        <f t="shared" si="0"/>
        <v>Добавить схему подключения</v>
      </c>
      <c r="AA41" s="182"/>
      <c r="AB41" s="182"/>
      <c r="AC41" s="182"/>
      <c r="AD41" s="173"/>
      <c r="AE41" s="173"/>
      <c r="AF41" s="173"/>
      <c r="AG41" s="173"/>
      <c r="AH41" s="173"/>
      <c r="AI41" s="173"/>
      <c r="AJ41" s="173"/>
    </row>
    <row r="42" spans="1:36" s="31" customFormat="1" ht="15" customHeight="1">
      <c r="A42" s="701"/>
      <c r="B42" s="701"/>
      <c r="C42" s="701"/>
      <c r="D42" s="510"/>
      <c r="E42" s="510"/>
      <c r="F42" s="284"/>
      <c r="G42" s="284"/>
      <c r="H42" s="284"/>
      <c r="I42" s="506"/>
      <c r="J42" s="73"/>
      <c r="K42" s="509"/>
      <c r="L42" s="416"/>
      <c r="M42" s="130" t="s">
        <v>16</v>
      </c>
      <c r="N42" s="141"/>
      <c r="O42" s="141"/>
      <c r="P42" s="141"/>
      <c r="Q42" s="141"/>
      <c r="R42" s="141"/>
      <c r="S42" s="141"/>
      <c r="T42" s="141"/>
      <c r="U42" s="429"/>
      <c r="V42" s="141"/>
      <c r="W42" s="468"/>
      <c r="X42" s="173"/>
      <c r="Y42" s="182"/>
      <c r="Z42" s="182" t="str">
        <f t="shared" si="0"/>
        <v>Добавить источник тепловой энергии</v>
      </c>
      <c r="AA42" s="182"/>
      <c r="AB42" s="182"/>
      <c r="AC42" s="182"/>
      <c r="AD42" s="173"/>
      <c r="AE42" s="173"/>
      <c r="AF42" s="173"/>
      <c r="AG42" s="173"/>
      <c r="AH42" s="173"/>
      <c r="AI42" s="173"/>
      <c r="AJ42" s="173"/>
    </row>
    <row r="43" spans="1:36" s="31" customFormat="1" ht="15" customHeight="1">
      <c r="A43" s="701"/>
      <c r="B43" s="701"/>
      <c r="C43" s="510"/>
      <c r="D43" s="510"/>
      <c r="E43" s="510"/>
      <c r="F43" s="510"/>
      <c r="G43" s="515"/>
      <c r="H43" s="506"/>
      <c r="I43" s="513"/>
      <c r="J43" s="73"/>
      <c r="K43" s="514"/>
      <c r="L43" s="416"/>
      <c r="M43" s="129" t="s">
        <v>17</v>
      </c>
      <c r="N43" s="141"/>
      <c r="O43" s="141"/>
      <c r="P43" s="141"/>
      <c r="Q43" s="141"/>
      <c r="R43" s="141"/>
      <c r="S43" s="141"/>
      <c r="T43" s="141"/>
      <c r="U43" s="429"/>
      <c r="V43" s="141"/>
      <c r="W43" s="468"/>
      <c r="X43" s="173"/>
      <c r="Y43" s="182"/>
      <c r="Z43" s="182" t="str">
        <f t="shared" si="0"/>
        <v>Добавить наименование системы теплоснабжения</v>
      </c>
      <c r="AA43" s="182"/>
      <c r="AB43" s="182"/>
      <c r="AC43" s="182"/>
      <c r="AD43" s="173"/>
      <c r="AE43" s="173"/>
      <c r="AF43" s="173"/>
      <c r="AG43" s="173"/>
      <c r="AH43" s="173"/>
      <c r="AI43" s="173"/>
      <c r="AJ43" s="173"/>
    </row>
    <row r="44" spans="1:36" s="31" customFormat="1" ht="15" customHeight="1">
      <c r="A44" s="701"/>
      <c r="B44" s="510"/>
      <c r="C44" s="510"/>
      <c r="D44" s="510"/>
      <c r="E44" s="510"/>
      <c r="F44" s="510"/>
      <c r="G44" s="515"/>
      <c r="H44" s="506"/>
      <c r="I44" s="506"/>
      <c r="J44" s="73"/>
      <c r="K44" s="509"/>
      <c r="L44" s="416"/>
      <c r="M44" s="135" t="s">
        <v>18</v>
      </c>
      <c r="N44" s="141"/>
      <c r="O44" s="141"/>
      <c r="P44" s="141"/>
      <c r="Q44" s="141"/>
      <c r="R44" s="141"/>
      <c r="S44" s="141"/>
      <c r="T44" s="141"/>
      <c r="U44" s="429"/>
      <c r="V44" s="141"/>
      <c r="W44" s="468"/>
      <c r="X44" s="173"/>
      <c r="Y44" s="182"/>
      <c r="Z44" s="182" t="str">
        <f t="shared" si="0"/>
        <v>Добавить территорию действия тарифа</v>
      </c>
      <c r="AA44" s="182"/>
      <c r="AB44" s="182"/>
      <c r="AC44" s="182"/>
      <c r="AD44" s="173"/>
      <c r="AE44" s="173"/>
      <c r="AF44" s="173"/>
      <c r="AG44" s="173"/>
      <c r="AH44" s="173"/>
      <c r="AI44" s="173"/>
      <c r="AJ44" s="173"/>
    </row>
    <row r="45" spans="1:36" ht="15" customHeight="1">
      <c r="L45" s="391"/>
      <c r="M45" s="144" t="s">
        <v>308</v>
      </c>
      <c r="N45" s="141"/>
      <c r="O45" s="141"/>
      <c r="P45" s="141"/>
      <c r="Q45" s="141"/>
      <c r="R45" s="141"/>
      <c r="S45" s="141"/>
      <c r="T45" s="141"/>
      <c r="U45" s="429"/>
      <c r="V45" s="141"/>
      <c r="W45" s="468"/>
      <c r="X45" s="175"/>
      <c r="Y45" s="175"/>
      <c r="Z45" s="175"/>
      <c r="AA45" s="175"/>
      <c r="AB45" s="175"/>
      <c r="AC45" s="175"/>
      <c r="AD45" s="175"/>
      <c r="AE45" s="175"/>
      <c r="AF45" s="175"/>
      <c r="AG45" s="175"/>
      <c r="AH45" s="175"/>
    </row>
    <row r="46" spans="1:36" ht="18.75" customHeight="1">
      <c r="X46" s="175"/>
      <c r="Y46" s="175"/>
      <c r="Z46" s="175"/>
      <c r="AA46" s="175"/>
      <c r="AB46" s="175"/>
      <c r="AC46" s="175"/>
      <c r="AD46" s="175"/>
      <c r="AE46" s="175"/>
      <c r="AF46" s="175"/>
      <c r="AG46" s="175"/>
      <c r="AH46" s="175"/>
      <c r="AI46" s="175"/>
      <c r="AJ46" s="175"/>
    </row>
    <row r="47" spans="1:36" s="30" customFormat="1" ht="17.100000000000001" customHeight="1">
      <c r="A47" s="30" t="s">
        <v>12</v>
      </c>
      <c r="C47" s="30" t="s">
        <v>48</v>
      </c>
      <c r="U47" s="137"/>
      <c r="X47" s="185"/>
      <c r="Y47" s="185"/>
      <c r="Z47" s="185"/>
      <c r="AA47" s="185"/>
      <c r="AB47" s="185"/>
      <c r="AC47" s="185"/>
      <c r="AD47" s="185"/>
      <c r="AE47" s="185"/>
      <c r="AF47" s="185"/>
      <c r="AG47" s="185"/>
      <c r="AH47" s="185"/>
      <c r="AI47" s="185"/>
      <c r="AJ47" s="185"/>
    </row>
    <row r="48" spans="1:36" ht="17.100000000000001" customHeight="1">
      <c r="L48" s="36"/>
      <c r="M48" s="36"/>
      <c r="N48" s="36"/>
      <c r="O48" s="36"/>
      <c r="P48" s="36"/>
      <c r="Q48" s="36"/>
      <c r="R48" s="36"/>
      <c r="S48" s="36"/>
      <c r="T48" s="36"/>
      <c r="U48" s="36"/>
      <c r="V48" s="36"/>
      <c r="W48" s="36"/>
      <c r="X48" s="175"/>
      <c r="Y48" s="175"/>
      <c r="Z48" s="175"/>
      <c r="AA48" s="175"/>
      <c r="AB48" s="175"/>
      <c r="AC48" s="175"/>
      <c r="AD48" s="175"/>
      <c r="AE48" s="175"/>
      <c r="AF48" s="175"/>
      <c r="AG48" s="175"/>
      <c r="AH48" s="175"/>
      <c r="AI48" s="175"/>
      <c r="AJ48" s="175"/>
    </row>
    <row r="49" spans="1:36" s="31" customFormat="1" ht="22.5">
      <c r="A49" s="701">
        <v>1</v>
      </c>
      <c r="B49" s="173"/>
      <c r="C49" s="173"/>
      <c r="D49" s="173"/>
      <c r="E49" s="184"/>
      <c r="F49" s="284"/>
      <c r="G49" s="284"/>
      <c r="H49" s="284"/>
      <c r="I49" s="194"/>
      <c r="J49" s="506"/>
      <c r="K49" s="509"/>
      <c r="L49" s="402">
        <f>mergeValue(A49)</f>
        <v>1</v>
      </c>
      <c r="M49" s="450" t="s">
        <v>19</v>
      </c>
      <c r="N49" s="451"/>
      <c r="O49" s="766"/>
      <c r="P49" s="767"/>
      <c r="Q49" s="767"/>
      <c r="R49" s="767"/>
      <c r="S49" s="767"/>
      <c r="T49" s="767"/>
      <c r="U49" s="767"/>
      <c r="V49" s="768"/>
      <c r="W49" s="446" t="s">
        <v>718</v>
      </c>
      <c r="X49" s="173"/>
      <c r="Y49" s="182"/>
      <c r="Z49" s="182" t="str">
        <f t="shared" ref="Z49:Z62" si="1">IF(M49="","",M49 )</f>
        <v>Наименование тарифа</v>
      </c>
      <c r="AA49" s="182"/>
      <c r="AB49" s="182"/>
      <c r="AC49" s="182"/>
      <c r="AD49" s="173"/>
      <c r="AE49" s="173"/>
      <c r="AF49" s="173"/>
      <c r="AG49" s="173"/>
      <c r="AH49" s="173"/>
      <c r="AI49" s="173"/>
      <c r="AJ49" s="173"/>
    </row>
    <row r="50" spans="1:36" s="31" customFormat="1" ht="22.5">
      <c r="A50" s="701"/>
      <c r="B50" s="701">
        <v>1</v>
      </c>
      <c r="C50" s="173"/>
      <c r="D50" s="173"/>
      <c r="E50" s="284"/>
      <c r="F50" s="284"/>
      <c r="G50" s="284"/>
      <c r="H50" s="284"/>
      <c r="I50" s="151"/>
      <c r="J50" s="505"/>
      <c r="K50" s="507"/>
      <c r="L50" s="402" t="str">
        <f>mergeValue(A50) &amp;"."&amp; mergeValue(B50)</f>
        <v>1.1</v>
      </c>
      <c r="M50" s="418" t="s">
        <v>15</v>
      </c>
      <c r="N50" s="451"/>
      <c r="O50" s="766"/>
      <c r="P50" s="767"/>
      <c r="Q50" s="767"/>
      <c r="R50" s="767"/>
      <c r="S50" s="767"/>
      <c r="T50" s="767"/>
      <c r="U50" s="767"/>
      <c r="V50" s="768"/>
      <c r="W50" s="446" t="s">
        <v>459</v>
      </c>
      <c r="X50" s="173"/>
      <c r="Y50" s="182"/>
      <c r="Z50" s="182" t="str">
        <f t="shared" si="1"/>
        <v>Территория действия тарифа</v>
      </c>
      <c r="AA50" s="182"/>
      <c r="AB50" s="182"/>
      <c r="AC50" s="182"/>
      <c r="AD50" s="173"/>
      <c r="AE50" s="173"/>
      <c r="AF50" s="173"/>
      <c r="AG50" s="173"/>
      <c r="AH50" s="173"/>
      <c r="AI50" s="173"/>
      <c r="AJ50" s="173"/>
    </row>
    <row r="51" spans="1:36" s="31" customFormat="1" ht="22.5">
      <c r="A51" s="701"/>
      <c r="B51" s="701"/>
      <c r="C51" s="701">
        <v>1</v>
      </c>
      <c r="D51" s="173"/>
      <c r="E51" s="284"/>
      <c r="F51" s="284"/>
      <c r="G51" s="284"/>
      <c r="H51" s="284"/>
      <c r="I51" s="508"/>
      <c r="J51" s="505"/>
      <c r="K51" s="507"/>
      <c r="L51" s="402" t="str">
        <f>mergeValue(A51) &amp;"."&amp; mergeValue(B51)&amp;"."&amp; mergeValue(C51)</f>
        <v>1.1.1</v>
      </c>
      <c r="M51" s="419" t="s">
        <v>7</v>
      </c>
      <c r="N51" s="451"/>
      <c r="O51" s="766"/>
      <c r="P51" s="767"/>
      <c r="Q51" s="767"/>
      <c r="R51" s="767"/>
      <c r="S51" s="767"/>
      <c r="T51" s="767"/>
      <c r="U51" s="767"/>
      <c r="V51" s="768"/>
      <c r="W51" s="446" t="s">
        <v>600</v>
      </c>
      <c r="X51" s="173"/>
      <c r="Y51" s="182"/>
      <c r="Z51" s="182" t="str">
        <f t="shared" si="1"/>
        <v xml:space="preserve">Наименование системы теплоснабжения </v>
      </c>
      <c r="AA51" s="182"/>
      <c r="AB51" s="182"/>
      <c r="AC51" s="182"/>
      <c r="AD51" s="173"/>
      <c r="AE51" s="173"/>
      <c r="AF51" s="173"/>
      <c r="AG51" s="173"/>
      <c r="AH51" s="173"/>
      <c r="AI51" s="173"/>
      <c r="AJ51" s="173"/>
    </row>
    <row r="52" spans="1:36" s="31" customFormat="1" ht="22.5">
      <c r="A52" s="701"/>
      <c r="B52" s="701"/>
      <c r="C52" s="701"/>
      <c r="D52" s="701">
        <v>1</v>
      </c>
      <c r="E52" s="284"/>
      <c r="F52" s="284"/>
      <c r="G52" s="284"/>
      <c r="H52" s="284"/>
      <c r="I52" s="508"/>
      <c r="J52" s="505"/>
      <c r="K52" s="507"/>
      <c r="L52" s="402" t="str">
        <f>mergeValue(A52) &amp;"."&amp; mergeValue(B52)&amp;"."&amp; mergeValue(C52)&amp;"."&amp; mergeValue(D52)</f>
        <v>1.1.1.1</v>
      </c>
      <c r="M52" s="420" t="s">
        <v>21</v>
      </c>
      <c r="N52" s="451"/>
      <c r="O52" s="766"/>
      <c r="P52" s="767"/>
      <c r="Q52" s="767"/>
      <c r="R52" s="767"/>
      <c r="S52" s="767"/>
      <c r="T52" s="767"/>
      <c r="U52" s="767"/>
      <c r="V52" s="768"/>
      <c r="W52" s="446" t="s">
        <v>601</v>
      </c>
      <c r="X52" s="173"/>
      <c r="Y52" s="182"/>
      <c r="Z52" s="182" t="str">
        <f t="shared" si="1"/>
        <v xml:space="preserve">Источник тепловой энергии  </v>
      </c>
      <c r="AA52" s="182"/>
      <c r="AB52" s="182"/>
      <c r="AC52" s="182"/>
      <c r="AD52" s="173"/>
      <c r="AE52" s="173"/>
      <c r="AF52" s="173"/>
      <c r="AG52" s="173"/>
      <c r="AH52" s="173"/>
      <c r="AI52" s="173"/>
      <c r="AJ52" s="173"/>
    </row>
    <row r="53" spans="1:36" s="31" customFormat="1" ht="78.75">
      <c r="A53" s="701"/>
      <c r="B53" s="701"/>
      <c r="C53" s="701"/>
      <c r="D53" s="701"/>
      <c r="E53" s="701">
        <v>1</v>
      </c>
      <c r="F53" s="284"/>
      <c r="G53" s="284"/>
      <c r="H53" s="173">
        <v>1</v>
      </c>
      <c r="I53" s="701">
        <v>1</v>
      </c>
      <c r="J53" s="284"/>
      <c r="K53" s="511"/>
      <c r="L53" s="402" t="str">
        <f>mergeValue(A53) &amp;"."&amp; mergeValue(B53)&amp;"."&amp; mergeValue(C53)&amp;"."&amp; mergeValue(D53)&amp;"."&amp; mergeValue(E53)</f>
        <v>1.1.1.1.1</v>
      </c>
      <c r="M53" s="422" t="s">
        <v>8</v>
      </c>
      <c r="N53" s="451"/>
      <c r="O53" s="704"/>
      <c r="P53" s="705"/>
      <c r="Q53" s="705"/>
      <c r="R53" s="705"/>
      <c r="S53" s="705"/>
      <c r="T53" s="705"/>
      <c r="U53" s="705"/>
      <c r="V53" s="706"/>
      <c r="W53" s="446" t="s">
        <v>719</v>
      </c>
      <c r="X53" s="173"/>
      <c r="Y53" s="182"/>
      <c r="Z53" s="182" t="str">
        <f t="shared" si="1"/>
        <v>Схема подключения теплопотребляющей установки к коллектору источника тепловой энергии</v>
      </c>
      <c r="AA53" s="182"/>
      <c r="AB53" s="182"/>
      <c r="AC53" s="182"/>
      <c r="AD53" s="173"/>
      <c r="AE53" s="173"/>
      <c r="AF53" s="173"/>
      <c r="AG53" s="173"/>
      <c r="AH53" s="173"/>
      <c r="AI53" s="173"/>
      <c r="AJ53" s="173"/>
    </row>
    <row r="54" spans="1:36" s="31" customFormat="1" ht="33.75">
      <c r="A54" s="701"/>
      <c r="B54" s="701"/>
      <c r="C54" s="701"/>
      <c r="D54" s="701"/>
      <c r="E54" s="701"/>
      <c r="F54" s="701">
        <v>1</v>
      </c>
      <c r="G54" s="173"/>
      <c r="H54" s="173"/>
      <c r="I54" s="701"/>
      <c r="J54" s="701">
        <v>1</v>
      </c>
      <c r="K54" s="512"/>
      <c r="L54" s="402" t="str">
        <f>mergeValue(A54) &amp;"."&amp; mergeValue(B54)&amp;"."&amp; mergeValue(C54)&amp;"."&amp; mergeValue(D54)&amp;"."&amp; mergeValue(E54)&amp;"."&amp; mergeValue(F54)</f>
        <v>1.1.1.1.1.1</v>
      </c>
      <c r="M54" s="423" t="s">
        <v>9</v>
      </c>
      <c r="N54" s="451"/>
      <c r="O54" s="704"/>
      <c r="P54" s="705"/>
      <c r="Q54" s="705"/>
      <c r="R54" s="705"/>
      <c r="S54" s="705"/>
      <c r="T54" s="705"/>
      <c r="U54" s="705"/>
      <c r="V54" s="706"/>
      <c r="W54" s="446" t="s">
        <v>720</v>
      </c>
      <c r="X54" s="173"/>
      <c r="Y54" s="182"/>
      <c r="Z54" s="182" t="str">
        <f t="shared" si="1"/>
        <v>Группа потребителей</v>
      </c>
      <c r="AA54" s="182"/>
      <c r="AB54" s="182"/>
      <c r="AC54" s="182"/>
      <c r="AD54" s="173"/>
      <c r="AE54" s="173"/>
      <c r="AF54" s="173"/>
      <c r="AG54" s="173"/>
      <c r="AH54" s="173"/>
      <c r="AI54" s="173"/>
      <c r="AJ54" s="173"/>
    </row>
    <row r="55" spans="1:36" s="31" customFormat="1" ht="122.1" customHeight="1">
      <c r="A55" s="701"/>
      <c r="B55" s="701"/>
      <c r="C55" s="701"/>
      <c r="D55" s="701"/>
      <c r="E55" s="701"/>
      <c r="F55" s="701"/>
      <c r="G55" s="173">
        <v>1</v>
      </c>
      <c r="H55" s="173"/>
      <c r="I55" s="701"/>
      <c r="J55" s="701"/>
      <c r="K55" s="512">
        <v>1</v>
      </c>
      <c r="L55" s="402" t="str">
        <f>mergeValue(A55) &amp;"."&amp; mergeValue(B55)&amp;"."&amp; mergeValue(C55)&amp;"."&amp; mergeValue(D55)&amp;"."&amp; mergeValue(E55)&amp;"."&amp; mergeValue(F55)&amp;"."&amp; mergeValue(G55)</f>
        <v>1.1.1.1.1.1.1</v>
      </c>
      <c r="M55" s="528"/>
      <c r="N55" s="451"/>
      <c r="O55" s="428"/>
      <c r="P55" s="428"/>
      <c r="Q55" s="539"/>
      <c r="R55" s="696"/>
      <c r="S55" s="697" t="s">
        <v>83</v>
      </c>
      <c r="T55" s="696"/>
      <c r="U55" s="697" t="s">
        <v>83</v>
      </c>
      <c r="V55" s="428"/>
      <c r="W55" s="671" t="s">
        <v>721</v>
      </c>
      <c r="X55" s="173" t="str">
        <f>strCheckDate(O56:V56)</f>
        <v/>
      </c>
      <c r="Y55" s="182"/>
      <c r="Z55" s="182" t="str">
        <f t="shared" si="1"/>
        <v/>
      </c>
      <c r="AA55" s="182"/>
      <c r="AB55" s="182"/>
      <c r="AC55" s="182"/>
      <c r="AD55" s="173"/>
      <c r="AE55" s="173"/>
      <c r="AF55" s="173"/>
      <c r="AG55" s="173"/>
      <c r="AH55" s="173"/>
      <c r="AI55" s="173"/>
      <c r="AJ55" s="173"/>
    </row>
    <row r="56" spans="1:36" s="31" customFormat="1" ht="14.25" hidden="1" customHeight="1">
      <c r="A56" s="701"/>
      <c r="B56" s="701"/>
      <c r="C56" s="701"/>
      <c r="D56" s="701"/>
      <c r="E56" s="701"/>
      <c r="F56" s="701"/>
      <c r="G56" s="173"/>
      <c r="H56" s="173"/>
      <c r="I56" s="701"/>
      <c r="J56" s="701"/>
      <c r="K56" s="512"/>
      <c r="L56" s="244"/>
      <c r="M56" s="451"/>
      <c r="N56" s="451"/>
      <c r="O56" s="428"/>
      <c r="P56" s="428"/>
      <c r="Q56" s="438" t="str">
        <f>R55 &amp; "-" &amp; T55</f>
        <v>-</v>
      </c>
      <c r="R56" s="696"/>
      <c r="S56" s="697"/>
      <c r="T56" s="696"/>
      <c r="U56" s="697"/>
      <c r="V56" s="428"/>
      <c r="W56" s="672"/>
      <c r="X56" s="173"/>
      <c r="Y56" s="182"/>
      <c r="Z56" s="182" t="str">
        <f t="shared" si="1"/>
        <v/>
      </c>
      <c r="AA56" s="182"/>
      <c r="AB56" s="182"/>
      <c r="AC56" s="182"/>
      <c r="AD56" s="173"/>
      <c r="AE56" s="173"/>
      <c r="AF56" s="173"/>
      <c r="AG56" s="173"/>
      <c r="AH56" s="173"/>
      <c r="AI56" s="173"/>
      <c r="AJ56" s="173"/>
    </row>
    <row r="57" spans="1:36" s="31" customFormat="1" ht="15" customHeight="1">
      <c r="A57" s="701"/>
      <c r="B57" s="701"/>
      <c r="C57" s="701"/>
      <c r="D57" s="701"/>
      <c r="E57" s="701"/>
      <c r="F57" s="701"/>
      <c r="G57" s="284"/>
      <c r="H57" s="173"/>
      <c r="I57" s="701"/>
      <c r="J57" s="701"/>
      <c r="K57" s="511"/>
      <c r="L57" s="416"/>
      <c r="M57" s="425" t="s">
        <v>24</v>
      </c>
      <c r="N57" s="141"/>
      <c r="O57" s="141"/>
      <c r="P57" s="141"/>
      <c r="Q57" s="141"/>
      <c r="R57" s="141"/>
      <c r="S57" s="141"/>
      <c r="T57" s="141"/>
      <c r="U57" s="141"/>
      <c r="V57" s="426"/>
      <c r="W57" s="673"/>
      <c r="X57" s="173"/>
      <c r="Y57" s="182"/>
      <c r="Z57" s="182" t="str">
        <f t="shared" si="1"/>
        <v>Добавить вид теплоносителя (параметры теплоносителя)</v>
      </c>
      <c r="AA57" s="182"/>
      <c r="AB57" s="182"/>
      <c r="AC57" s="182"/>
      <c r="AD57" s="173"/>
      <c r="AE57" s="173"/>
      <c r="AF57" s="173"/>
      <c r="AG57" s="173"/>
      <c r="AH57" s="173"/>
      <c r="AI57" s="173"/>
      <c r="AJ57" s="173"/>
    </row>
    <row r="58" spans="1:36" s="31" customFormat="1" ht="15" customHeight="1">
      <c r="A58" s="701"/>
      <c r="B58" s="701"/>
      <c r="C58" s="701"/>
      <c r="D58" s="701"/>
      <c r="E58" s="701"/>
      <c r="F58" s="284"/>
      <c r="G58" s="284"/>
      <c r="H58" s="173"/>
      <c r="I58" s="701"/>
      <c r="J58" s="284"/>
      <c r="K58" s="511"/>
      <c r="L58" s="416"/>
      <c r="M58" s="424" t="s">
        <v>10</v>
      </c>
      <c r="N58" s="141"/>
      <c r="O58" s="141"/>
      <c r="P58" s="141"/>
      <c r="Q58" s="141"/>
      <c r="R58" s="141"/>
      <c r="S58" s="141"/>
      <c r="T58" s="141"/>
      <c r="U58" s="429"/>
      <c r="V58" s="141"/>
      <c r="W58" s="468"/>
      <c r="X58" s="173"/>
      <c r="Y58" s="182"/>
      <c r="Z58" s="182" t="str">
        <f t="shared" si="1"/>
        <v>Добавить группу потребителей</v>
      </c>
      <c r="AA58" s="182"/>
      <c r="AB58" s="182"/>
      <c r="AC58" s="182"/>
      <c r="AD58" s="173"/>
      <c r="AE58" s="173"/>
      <c r="AF58" s="173"/>
      <c r="AG58" s="173"/>
      <c r="AH58" s="173"/>
      <c r="AI58" s="173"/>
      <c r="AJ58" s="173"/>
    </row>
    <row r="59" spans="1:36" s="31" customFormat="1" ht="15" customHeight="1">
      <c r="A59" s="701"/>
      <c r="B59" s="701"/>
      <c r="C59" s="701"/>
      <c r="D59" s="701"/>
      <c r="E59" s="510"/>
      <c r="F59" s="284"/>
      <c r="G59" s="284"/>
      <c r="H59" s="284"/>
      <c r="I59" s="506"/>
      <c r="J59" s="73"/>
      <c r="K59" s="509"/>
      <c r="L59" s="416"/>
      <c r="M59" s="421" t="s">
        <v>11</v>
      </c>
      <c r="N59" s="141"/>
      <c r="O59" s="141"/>
      <c r="P59" s="141"/>
      <c r="Q59" s="141"/>
      <c r="R59" s="141"/>
      <c r="S59" s="141"/>
      <c r="T59" s="141"/>
      <c r="U59" s="429"/>
      <c r="V59" s="141"/>
      <c r="W59" s="468"/>
      <c r="X59" s="173"/>
      <c r="Y59" s="182"/>
      <c r="Z59" s="182" t="str">
        <f t="shared" si="1"/>
        <v>Добавить схему подключения</v>
      </c>
      <c r="AA59" s="182"/>
      <c r="AB59" s="182"/>
      <c r="AC59" s="182"/>
      <c r="AD59" s="173"/>
      <c r="AE59" s="173"/>
      <c r="AF59" s="173"/>
      <c r="AG59" s="173"/>
      <c r="AH59" s="173"/>
      <c r="AI59" s="173"/>
      <c r="AJ59" s="173"/>
    </row>
    <row r="60" spans="1:36" s="31" customFormat="1" ht="15" customHeight="1">
      <c r="A60" s="701"/>
      <c r="B60" s="701"/>
      <c r="C60" s="701"/>
      <c r="D60" s="510"/>
      <c r="E60" s="510"/>
      <c r="F60" s="284"/>
      <c r="G60" s="284"/>
      <c r="H60" s="284"/>
      <c r="I60" s="506"/>
      <c r="J60" s="73"/>
      <c r="K60" s="509"/>
      <c r="L60" s="416"/>
      <c r="M60" s="130" t="s">
        <v>16</v>
      </c>
      <c r="N60" s="141"/>
      <c r="O60" s="141"/>
      <c r="P60" s="141"/>
      <c r="Q60" s="141"/>
      <c r="R60" s="141"/>
      <c r="S60" s="141"/>
      <c r="T60" s="141"/>
      <c r="U60" s="429"/>
      <c r="V60" s="141"/>
      <c r="W60" s="468"/>
      <c r="X60" s="173"/>
      <c r="Y60" s="182"/>
      <c r="Z60" s="182" t="str">
        <f t="shared" si="1"/>
        <v>Добавить источник тепловой энергии</v>
      </c>
      <c r="AA60" s="182"/>
      <c r="AB60" s="182"/>
      <c r="AC60" s="182"/>
      <c r="AD60" s="173"/>
      <c r="AE60" s="173"/>
      <c r="AF60" s="173"/>
      <c r="AG60" s="173"/>
      <c r="AH60" s="173"/>
      <c r="AI60" s="173"/>
      <c r="AJ60" s="173"/>
    </row>
    <row r="61" spans="1:36" s="31" customFormat="1" ht="15" customHeight="1">
      <c r="A61" s="701"/>
      <c r="B61" s="701"/>
      <c r="C61" s="510"/>
      <c r="D61" s="510"/>
      <c r="E61" s="510"/>
      <c r="F61" s="510"/>
      <c r="G61" s="515"/>
      <c r="H61" s="506"/>
      <c r="I61" s="513"/>
      <c r="J61" s="73"/>
      <c r="K61" s="514"/>
      <c r="L61" s="416"/>
      <c r="M61" s="129" t="s">
        <v>17</v>
      </c>
      <c r="N61" s="141"/>
      <c r="O61" s="141"/>
      <c r="P61" s="141"/>
      <c r="Q61" s="141"/>
      <c r="R61" s="141"/>
      <c r="S61" s="141"/>
      <c r="T61" s="141"/>
      <c r="U61" s="429"/>
      <c r="V61" s="141"/>
      <c r="W61" s="468"/>
      <c r="X61" s="173"/>
      <c r="Y61" s="182"/>
      <c r="Z61" s="182" t="str">
        <f t="shared" si="1"/>
        <v>Добавить наименование системы теплоснабжения</v>
      </c>
      <c r="AA61" s="182"/>
      <c r="AB61" s="182"/>
      <c r="AC61" s="182"/>
      <c r="AD61" s="173"/>
      <c r="AE61" s="173"/>
      <c r="AF61" s="173"/>
      <c r="AG61" s="173"/>
      <c r="AH61" s="173"/>
      <c r="AI61" s="173"/>
      <c r="AJ61" s="173"/>
    </row>
    <row r="62" spans="1:36" s="31" customFormat="1" ht="15" customHeight="1">
      <c r="A62" s="701"/>
      <c r="B62" s="510"/>
      <c r="C62" s="510"/>
      <c r="D62" s="510"/>
      <c r="E62" s="510"/>
      <c r="F62" s="510"/>
      <c r="G62" s="515"/>
      <c r="H62" s="506"/>
      <c r="I62" s="506"/>
      <c r="J62" s="73"/>
      <c r="K62" s="509"/>
      <c r="L62" s="416"/>
      <c r="M62" s="135" t="s">
        <v>18</v>
      </c>
      <c r="N62" s="141"/>
      <c r="O62" s="141"/>
      <c r="P62" s="141"/>
      <c r="Q62" s="141"/>
      <c r="R62" s="141"/>
      <c r="S62" s="141"/>
      <c r="T62" s="141"/>
      <c r="U62" s="429"/>
      <c r="V62" s="141"/>
      <c r="W62" s="468"/>
      <c r="X62" s="173"/>
      <c r="Y62" s="182"/>
      <c r="Z62" s="182" t="str">
        <f t="shared" si="1"/>
        <v>Добавить территорию действия тарифа</v>
      </c>
      <c r="AA62" s="182"/>
      <c r="AB62" s="182"/>
      <c r="AC62" s="182"/>
      <c r="AD62" s="173"/>
      <c r="AE62" s="173"/>
      <c r="AF62" s="173"/>
      <c r="AG62" s="173"/>
      <c r="AH62" s="173"/>
      <c r="AI62" s="173"/>
      <c r="AJ62" s="173"/>
    </row>
    <row r="63" spans="1:36" ht="15" customHeight="1">
      <c r="L63" s="391"/>
      <c r="M63" s="144" t="s">
        <v>308</v>
      </c>
      <c r="N63" s="141"/>
      <c r="O63" s="141"/>
      <c r="P63" s="141"/>
      <c r="Q63" s="141"/>
      <c r="R63" s="141"/>
      <c r="S63" s="141"/>
      <c r="T63" s="141"/>
      <c r="U63" s="429"/>
      <c r="V63" s="141"/>
      <c r="W63" s="141"/>
      <c r="X63" s="141"/>
      <c r="Y63" s="141"/>
      <c r="Z63" s="141"/>
      <c r="AA63" s="141"/>
      <c r="AB63" s="429"/>
      <c r="AC63" s="141"/>
      <c r="AD63" s="468"/>
      <c r="AE63" s="175"/>
      <c r="AF63" s="175"/>
      <c r="AG63" s="175"/>
      <c r="AH63" s="175"/>
    </row>
    <row r="64" spans="1:36" ht="18.75" customHeight="1">
      <c r="X64" s="175"/>
      <c r="Y64" s="175"/>
      <c r="Z64" s="175"/>
      <c r="AA64" s="175"/>
      <c r="AB64" s="175"/>
      <c r="AC64" s="175"/>
      <c r="AD64" s="175"/>
      <c r="AE64" s="175"/>
      <c r="AF64" s="175"/>
      <c r="AG64" s="175"/>
      <c r="AH64" s="175"/>
      <c r="AI64" s="175"/>
      <c r="AJ64" s="175"/>
    </row>
    <row r="65" spans="1:36" s="30" customFormat="1" ht="17.100000000000001" customHeight="1">
      <c r="A65" s="30" t="s">
        <v>12</v>
      </c>
      <c r="C65" s="30" t="s">
        <v>49</v>
      </c>
      <c r="V65" s="137"/>
      <c r="X65" s="185"/>
      <c r="Y65" s="185"/>
      <c r="Z65" s="185"/>
      <c r="AA65" s="185"/>
      <c r="AB65" s="185"/>
      <c r="AC65" s="185"/>
      <c r="AD65" s="185"/>
      <c r="AE65" s="185"/>
      <c r="AF65" s="185"/>
      <c r="AG65" s="185"/>
      <c r="AH65" s="185"/>
      <c r="AI65" s="185"/>
      <c r="AJ65" s="185"/>
    </row>
    <row r="66" spans="1:36" ht="17.100000000000001" customHeight="1">
      <c r="L66" s="105"/>
      <c r="M66" s="105"/>
      <c r="N66" s="105"/>
      <c r="O66" s="105"/>
      <c r="P66" s="105"/>
      <c r="Q66" s="105"/>
      <c r="R66" s="105"/>
      <c r="S66" s="105"/>
      <c r="T66" s="105"/>
      <c r="U66" s="105"/>
      <c r="V66" s="105"/>
      <c r="W66" s="105"/>
      <c r="X66" s="175"/>
      <c r="Y66" s="175"/>
      <c r="Z66" s="175"/>
      <c r="AA66" s="175"/>
      <c r="AB66" s="175"/>
      <c r="AC66" s="175"/>
      <c r="AD66" s="175"/>
      <c r="AE66" s="175"/>
      <c r="AF66" s="175"/>
      <c r="AG66" s="175"/>
      <c r="AH66" s="175"/>
      <c r="AI66" s="175"/>
      <c r="AJ66" s="175"/>
    </row>
    <row r="67" spans="1:36" s="31" customFormat="1" ht="22.5">
      <c r="A67" s="701">
        <v>1</v>
      </c>
      <c r="B67" s="173"/>
      <c r="C67" s="173"/>
      <c r="D67" s="173"/>
      <c r="E67" s="184"/>
      <c r="F67" s="284"/>
      <c r="G67" s="284"/>
      <c r="H67" s="284"/>
      <c r="I67" s="194"/>
      <c r="J67" s="506"/>
      <c r="K67" s="509"/>
      <c r="L67" s="402">
        <f>mergeValue(A67)</f>
        <v>1</v>
      </c>
      <c r="M67" s="450" t="s">
        <v>19</v>
      </c>
      <c r="N67" s="451"/>
      <c r="O67" s="766"/>
      <c r="P67" s="767"/>
      <c r="Q67" s="767"/>
      <c r="R67" s="767"/>
      <c r="S67" s="767"/>
      <c r="T67" s="767"/>
      <c r="U67" s="767"/>
      <c r="V67" s="768"/>
      <c r="W67" s="446" t="s">
        <v>718</v>
      </c>
      <c r="X67" s="173"/>
      <c r="Y67" s="182"/>
      <c r="Z67" s="182" t="str">
        <f t="shared" ref="Z67:Z80" si="2">IF(M67="","",M67 )</f>
        <v>Наименование тарифа</v>
      </c>
      <c r="AA67" s="182"/>
      <c r="AB67" s="182"/>
      <c r="AC67" s="182"/>
      <c r="AD67" s="173"/>
      <c r="AE67" s="173"/>
      <c r="AF67" s="173"/>
      <c r="AG67" s="173"/>
      <c r="AH67" s="173"/>
      <c r="AI67" s="173"/>
      <c r="AJ67" s="173"/>
    </row>
    <row r="68" spans="1:36" s="31" customFormat="1" ht="22.5">
      <c r="A68" s="701"/>
      <c r="B68" s="701">
        <v>1</v>
      </c>
      <c r="C68" s="173"/>
      <c r="D68" s="173"/>
      <c r="E68" s="284"/>
      <c r="F68" s="284"/>
      <c r="G68" s="284"/>
      <c r="H68" s="284"/>
      <c r="I68" s="151"/>
      <c r="J68" s="505"/>
      <c r="K68" s="507"/>
      <c r="L68" s="402" t="str">
        <f>mergeValue(A68) &amp;"."&amp; mergeValue(B68)</f>
        <v>1.1</v>
      </c>
      <c r="M68" s="418" t="s">
        <v>15</v>
      </c>
      <c r="N68" s="451"/>
      <c r="O68" s="766"/>
      <c r="P68" s="767"/>
      <c r="Q68" s="767"/>
      <c r="R68" s="767"/>
      <c r="S68" s="767"/>
      <c r="T68" s="767"/>
      <c r="U68" s="767"/>
      <c r="V68" s="768"/>
      <c r="W68" s="446" t="s">
        <v>459</v>
      </c>
      <c r="X68" s="173"/>
      <c r="Y68" s="182"/>
      <c r="Z68" s="182" t="str">
        <f t="shared" si="2"/>
        <v>Территория действия тарифа</v>
      </c>
      <c r="AA68" s="182"/>
      <c r="AB68" s="182"/>
      <c r="AC68" s="182"/>
      <c r="AD68" s="173"/>
      <c r="AE68" s="173"/>
      <c r="AF68" s="173"/>
      <c r="AG68" s="173"/>
      <c r="AH68" s="173"/>
      <c r="AI68" s="173"/>
      <c r="AJ68" s="173"/>
    </row>
    <row r="69" spans="1:36" s="31" customFormat="1" ht="22.5">
      <c r="A69" s="701"/>
      <c r="B69" s="701"/>
      <c r="C69" s="701">
        <v>1</v>
      </c>
      <c r="D69" s="173"/>
      <c r="E69" s="284"/>
      <c r="F69" s="284"/>
      <c r="G69" s="284"/>
      <c r="H69" s="284"/>
      <c r="I69" s="508"/>
      <c r="J69" s="505"/>
      <c r="K69" s="507"/>
      <c r="L69" s="402" t="str">
        <f>mergeValue(A69) &amp;"."&amp; mergeValue(B69)&amp;"."&amp; mergeValue(C69)</f>
        <v>1.1.1</v>
      </c>
      <c r="M69" s="419" t="s">
        <v>7</v>
      </c>
      <c r="N69" s="451"/>
      <c r="O69" s="766"/>
      <c r="P69" s="767"/>
      <c r="Q69" s="767"/>
      <c r="R69" s="767"/>
      <c r="S69" s="767"/>
      <c r="T69" s="767"/>
      <c r="U69" s="767"/>
      <c r="V69" s="768"/>
      <c r="W69" s="446" t="s">
        <v>600</v>
      </c>
      <c r="X69" s="173"/>
      <c r="Y69" s="182"/>
      <c r="Z69" s="182" t="str">
        <f t="shared" si="2"/>
        <v xml:space="preserve">Наименование системы теплоснабжения </v>
      </c>
      <c r="AA69" s="182"/>
      <c r="AB69" s="182"/>
      <c r="AC69" s="182"/>
      <c r="AD69" s="173"/>
      <c r="AE69" s="173"/>
      <c r="AF69" s="173"/>
      <c r="AG69" s="173"/>
      <c r="AH69" s="173"/>
      <c r="AI69" s="173"/>
      <c r="AJ69" s="173"/>
    </row>
    <row r="70" spans="1:36" s="31" customFormat="1" ht="22.5">
      <c r="A70" s="701"/>
      <c r="B70" s="701"/>
      <c r="C70" s="701"/>
      <c r="D70" s="701">
        <v>1</v>
      </c>
      <c r="E70" s="284"/>
      <c r="F70" s="284"/>
      <c r="G70" s="284"/>
      <c r="H70" s="284"/>
      <c r="I70" s="508"/>
      <c r="J70" s="505"/>
      <c r="K70" s="507"/>
      <c r="L70" s="402" t="str">
        <f>mergeValue(A70) &amp;"."&amp; mergeValue(B70)&amp;"."&amp; mergeValue(C70)&amp;"."&amp; mergeValue(D70)</f>
        <v>1.1.1.1</v>
      </c>
      <c r="M70" s="420" t="s">
        <v>21</v>
      </c>
      <c r="N70" s="451"/>
      <c r="O70" s="766"/>
      <c r="P70" s="767"/>
      <c r="Q70" s="767"/>
      <c r="R70" s="767"/>
      <c r="S70" s="767"/>
      <c r="T70" s="767"/>
      <c r="U70" s="767"/>
      <c r="V70" s="768"/>
      <c r="W70" s="446" t="s">
        <v>601</v>
      </c>
      <c r="X70" s="173"/>
      <c r="Y70" s="182"/>
      <c r="Z70" s="182" t="str">
        <f t="shared" si="2"/>
        <v xml:space="preserve">Источник тепловой энергии  </v>
      </c>
      <c r="AA70" s="182"/>
      <c r="AB70" s="182"/>
      <c r="AC70" s="182"/>
      <c r="AD70" s="173"/>
      <c r="AE70" s="173"/>
      <c r="AF70" s="173"/>
      <c r="AG70" s="173"/>
      <c r="AH70" s="173"/>
      <c r="AI70" s="173"/>
      <c r="AJ70" s="173"/>
    </row>
    <row r="71" spans="1:36" s="31" customFormat="1" ht="78.75">
      <c r="A71" s="701"/>
      <c r="B71" s="701"/>
      <c r="C71" s="701"/>
      <c r="D71" s="701"/>
      <c r="E71" s="701">
        <v>1</v>
      </c>
      <c r="F71" s="284"/>
      <c r="G71" s="284"/>
      <c r="H71" s="173">
        <v>1</v>
      </c>
      <c r="I71" s="701">
        <v>1</v>
      </c>
      <c r="J71" s="284"/>
      <c r="K71" s="511"/>
      <c r="L71" s="402" t="str">
        <f>mergeValue(A71) &amp;"."&amp; mergeValue(B71)&amp;"."&amp; mergeValue(C71)&amp;"."&amp; mergeValue(D71)&amp;"."&amp; mergeValue(E71)</f>
        <v>1.1.1.1.1</v>
      </c>
      <c r="M71" s="422" t="s">
        <v>8</v>
      </c>
      <c r="N71" s="451"/>
      <c r="O71" s="704"/>
      <c r="P71" s="705"/>
      <c r="Q71" s="705"/>
      <c r="R71" s="705"/>
      <c r="S71" s="705"/>
      <c r="T71" s="705"/>
      <c r="U71" s="705"/>
      <c r="V71" s="706"/>
      <c r="W71" s="446" t="s">
        <v>719</v>
      </c>
      <c r="X71" s="173"/>
      <c r="Y71" s="182"/>
      <c r="Z71" s="182" t="str">
        <f t="shared" si="2"/>
        <v>Схема подключения теплопотребляющей установки к коллектору источника тепловой энергии</v>
      </c>
      <c r="AA71" s="182"/>
      <c r="AB71" s="182"/>
      <c r="AC71" s="182"/>
      <c r="AD71" s="173"/>
      <c r="AE71" s="173"/>
      <c r="AF71" s="173"/>
      <c r="AG71" s="173"/>
      <c r="AH71" s="173"/>
      <c r="AI71" s="173"/>
      <c r="AJ71" s="173"/>
    </row>
    <row r="72" spans="1:36" s="31" customFormat="1" ht="33.75">
      <c r="A72" s="701"/>
      <c r="B72" s="701"/>
      <c r="C72" s="701"/>
      <c r="D72" s="701"/>
      <c r="E72" s="701"/>
      <c r="F72" s="701">
        <v>1</v>
      </c>
      <c r="G72" s="173"/>
      <c r="H72" s="173"/>
      <c r="I72" s="701"/>
      <c r="J72" s="701">
        <v>1</v>
      </c>
      <c r="K72" s="512"/>
      <c r="L72" s="402" t="str">
        <f>mergeValue(A72) &amp;"."&amp; mergeValue(B72)&amp;"."&amp; mergeValue(C72)&amp;"."&amp; mergeValue(D72)&amp;"."&amp; mergeValue(E72)&amp;"."&amp; mergeValue(F72)</f>
        <v>1.1.1.1.1.1</v>
      </c>
      <c r="M72" s="423" t="s">
        <v>9</v>
      </c>
      <c r="N72" s="451"/>
      <c r="O72" s="704"/>
      <c r="P72" s="705"/>
      <c r="Q72" s="705"/>
      <c r="R72" s="705"/>
      <c r="S72" s="705"/>
      <c r="T72" s="705"/>
      <c r="U72" s="705"/>
      <c r="V72" s="706"/>
      <c r="W72" s="446" t="s">
        <v>720</v>
      </c>
      <c r="X72" s="173"/>
      <c r="Y72" s="182"/>
      <c r="Z72" s="182" t="str">
        <f t="shared" si="2"/>
        <v>Группа потребителей</v>
      </c>
      <c r="AA72" s="182"/>
      <c r="AB72" s="182"/>
      <c r="AC72" s="182"/>
      <c r="AD72" s="173"/>
      <c r="AE72" s="173"/>
      <c r="AF72" s="173"/>
      <c r="AG72" s="173"/>
      <c r="AH72" s="173"/>
      <c r="AI72" s="173"/>
      <c r="AJ72" s="173"/>
    </row>
    <row r="73" spans="1:36" s="31" customFormat="1" ht="122.1" customHeight="1">
      <c r="A73" s="701"/>
      <c r="B73" s="701"/>
      <c r="C73" s="701"/>
      <c r="D73" s="701"/>
      <c r="E73" s="701"/>
      <c r="F73" s="701"/>
      <c r="G73" s="173">
        <v>1</v>
      </c>
      <c r="H73" s="173"/>
      <c r="I73" s="701"/>
      <c r="J73" s="701"/>
      <c r="K73" s="512">
        <v>1</v>
      </c>
      <c r="L73" s="402" t="str">
        <f>mergeValue(A73) &amp;"."&amp; mergeValue(B73)&amp;"."&amp; mergeValue(C73)&amp;"."&amp; mergeValue(D73)&amp;"."&amp; mergeValue(E73)&amp;"."&amp; mergeValue(F73)&amp;"."&amp; mergeValue(G73)</f>
        <v>1.1.1.1.1.1.1</v>
      </c>
      <c r="M73" s="528"/>
      <c r="N73" s="451"/>
      <c r="O73" s="428"/>
      <c r="P73" s="428"/>
      <c r="Q73" s="539"/>
      <c r="R73" s="696"/>
      <c r="S73" s="697" t="s">
        <v>83</v>
      </c>
      <c r="T73" s="696"/>
      <c r="U73" s="697" t="s">
        <v>83</v>
      </c>
      <c r="V73" s="428"/>
      <c r="W73" s="671" t="s">
        <v>721</v>
      </c>
      <c r="X73" s="173" t="str">
        <f>strCheckDate(O74:V74)</f>
        <v/>
      </c>
      <c r="Y73" s="182"/>
      <c r="Z73" s="182" t="str">
        <f t="shared" si="2"/>
        <v/>
      </c>
      <c r="AA73" s="182"/>
      <c r="AB73" s="182"/>
      <c r="AC73" s="182"/>
      <c r="AD73" s="173"/>
      <c r="AE73" s="173"/>
      <c r="AF73" s="173"/>
      <c r="AG73" s="173"/>
      <c r="AH73" s="173"/>
      <c r="AI73" s="173"/>
      <c r="AJ73" s="173"/>
    </row>
    <row r="74" spans="1:36" s="31" customFormat="1" ht="14.25" hidden="1" customHeight="1">
      <c r="A74" s="701"/>
      <c r="B74" s="701"/>
      <c r="C74" s="701"/>
      <c r="D74" s="701"/>
      <c r="E74" s="701"/>
      <c r="F74" s="701"/>
      <c r="G74" s="173"/>
      <c r="H74" s="173"/>
      <c r="I74" s="701"/>
      <c r="J74" s="701"/>
      <c r="K74" s="512"/>
      <c r="L74" s="244"/>
      <c r="M74" s="451"/>
      <c r="N74" s="451"/>
      <c r="O74" s="428"/>
      <c r="P74" s="428"/>
      <c r="Q74" s="438" t="str">
        <f>R73 &amp; "-" &amp; T73</f>
        <v>-</v>
      </c>
      <c r="R74" s="696"/>
      <c r="S74" s="697"/>
      <c r="T74" s="696"/>
      <c r="U74" s="697"/>
      <c r="V74" s="428"/>
      <c r="W74" s="672"/>
      <c r="X74" s="173"/>
      <c r="Y74" s="182"/>
      <c r="Z74" s="182" t="str">
        <f t="shared" si="2"/>
        <v/>
      </c>
      <c r="AA74" s="182"/>
      <c r="AB74" s="182"/>
      <c r="AC74" s="182"/>
      <c r="AD74" s="173"/>
      <c r="AE74" s="173"/>
      <c r="AF74" s="173"/>
      <c r="AG74" s="173"/>
      <c r="AH74" s="173"/>
      <c r="AI74" s="173"/>
      <c r="AJ74" s="173"/>
    </row>
    <row r="75" spans="1:36" s="31" customFormat="1" ht="15" customHeight="1">
      <c r="A75" s="701"/>
      <c r="B75" s="701"/>
      <c r="C75" s="701"/>
      <c r="D75" s="701"/>
      <c r="E75" s="701"/>
      <c r="F75" s="701"/>
      <c r="G75" s="284"/>
      <c r="H75" s="173"/>
      <c r="I75" s="701"/>
      <c r="J75" s="701"/>
      <c r="K75" s="511"/>
      <c r="L75" s="416"/>
      <c r="M75" s="425" t="s">
        <v>24</v>
      </c>
      <c r="N75" s="141"/>
      <c r="O75" s="141"/>
      <c r="P75" s="141"/>
      <c r="Q75" s="141"/>
      <c r="R75" s="141"/>
      <c r="S75" s="141"/>
      <c r="T75" s="141"/>
      <c r="U75" s="141"/>
      <c r="V75" s="426"/>
      <c r="W75" s="673"/>
      <c r="X75" s="173"/>
      <c r="Y75" s="182"/>
      <c r="Z75" s="182" t="str">
        <f t="shared" si="2"/>
        <v>Добавить вид теплоносителя (параметры теплоносителя)</v>
      </c>
      <c r="AA75" s="182"/>
      <c r="AB75" s="182"/>
      <c r="AC75" s="182"/>
      <c r="AD75" s="173"/>
      <c r="AE75" s="173"/>
      <c r="AF75" s="173"/>
      <c r="AG75" s="173"/>
      <c r="AH75" s="173"/>
      <c r="AI75" s="173"/>
      <c r="AJ75" s="173"/>
    </row>
    <row r="76" spans="1:36" s="31" customFormat="1" ht="15" customHeight="1">
      <c r="A76" s="701"/>
      <c r="B76" s="701"/>
      <c r="C76" s="701"/>
      <c r="D76" s="701"/>
      <c r="E76" s="701"/>
      <c r="F76" s="284"/>
      <c r="G76" s="284"/>
      <c r="H76" s="173"/>
      <c r="I76" s="701"/>
      <c r="J76" s="284"/>
      <c r="K76" s="511"/>
      <c r="L76" s="416"/>
      <c r="M76" s="424" t="s">
        <v>10</v>
      </c>
      <c r="N76" s="141"/>
      <c r="O76" s="141"/>
      <c r="P76" s="141"/>
      <c r="Q76" s="141"/>
      <c r="R76" s="141"/>
      <c r="S76" s="141"/>
      <c r="T76" s="141"/>
      <c r="U76" s="429"/>
      <c r="V76" s="141"/>
      <c r="W76" s="468"/>
      <c r="X76" s="173"/>
      <c r="Y76" s="182"/>
      <c r="Z76" s="182" t="str">
        <f t="shared" si="2"/>
        <v>Добавить группу потребителей</v>
      </c>
      <c r="AA76" s="182"/>
      <c r="AB76" s="182"/>
      <c r="AC76" s="182"/>
      <c r="AD76" s="173"/>
      <c r="AE76" s="173"/>
      <c r="AF76" s="173"/>
      <c r="AG76" s="173"/>
      <c r="AH76" s="173"/>
      <c r="AI76" s="173"/>
      <c r="AJ76" s="173"/>
    </row>
    <row r="77" spans="1:36" s="31" customFormat="1" ht="15" customHeight="1">
      <c r="A77" s="701"/>
      <c r="B77" s="701"/>
      <c r="C77" s="701"/>
      <c r="D77" s="701"/>
      <c r="E77" s="510"/>
      <c r="F77" s="284"/>
      <c r="G77" s="284"/>
      <c r="H77" s="284"/>
      <c r="I77" s="506"/>
      <c r="J77" s="73"/>
      <c r="K77" s="509"/>
      <c r="L77" s="416"/>
      <c r="M77" s="421" t="s">
        <v>11</v>
      </c>
      <c r="N77" s="141"/>
      <c r="O77" s="141"/>
      <c r="P77" s="141"/>
      <c r="Q77" s="141"/>
      <c r="R77" s="141"/>
      <c r="S77" s="141"/>
      <c r="T77" s="141"/>
      <c r="U77" s="429"/>
      <c r="V77" s="141"/>
      <c r="W77" s="468"/>
      <c r="X77" s="173"/>
      <c r="Y77" s="182"/>
      <c r="Z77" s="182" t="str">
        <f t="shared" si="2"/>
        <v>Добавить схему подключения</v>
      </c>
      <c r="AA77" s="182"/>
      <c r="AB77" s="182"/>
      <c r="AC77" s="182"/>
      <c r="AD77" s="173"/>
      <c r="AE77" s="173"/>
      <c r="AF77" s="173"/>
      <c r="AG77" s="173"/>
      <c r="AH77" s="173"/>
      <c r="AI77" s="173"/>
      <c r="AJ77" s="173"/>
    </row>
    <row r="78" spans="1:36" s="31" customFormat="1" ht="15" customHeight="1">
      <c r="A78" s="701"/>
      <c r="B78" s="701"/>
      <c r="C78" s="701"/>
      <c r="D78" s="510"/>
      <c r="E78" s="510"/>
      <c r="F78" s="284"/>
      <c r="G78" s="284"/>
      <c r="H78" s="284"/>
      <c r="I78" s="506"/>
      <c r="J78" s="73"/>
      <c r="K78" s="509"/>
      <c r="L78" s="416"/>
      <c r="M78" s="130" t="s">
        <v>16</v>
      </c>
      <c r="N78" s="141"/>
      <c r="O78" s="141"/>
      <c r="P78" s="141"/>
      <c r="Q78" s="141"/>
      <c r="R78" s="141"/>
      <c r="S78" s="141"/>
      <c r="T78" s="141"/>
      <c r="U78" s="429"/>
      <c r="V78" s="141"/>
      <c r="W78" s="468"/>
      <c r="X78" s="173"/>
      <c r="Y78" s="182"/>
      <c r="Z78" s="182" t="str">
        <f t="shared" si="2"/>
        <v>Добавить источник тепловой энергии</v>
      </c>
      <c r="AA78" s="182"/>
      <c r="AB78" s="182"/>
      <c r="AC78" s="182"/>
      <c r="AD78" s="173"/>
      <c r="AE78" s="173"/>
      <c r="AF78" s="173"/>
      <c r="AG78" s="173"/>
      <c r="AH78" s="173"/>
      <c r="AI78" s="173"/>
      <c r="AJ78" s="173"/>
    </row>
    <row r="79" spans="1:36" s="31" customFormat="1" ht="15" customHeight="1">
      <c r="A79" s="701"/>
      <c r="B79" s="701"/>
      <c r="C79" s="510"/>
      <c r="D79" s="510"/>
      <c r="E79" s="510"/>
      <c r="F79" s="510"/>
      <c r="G79" s="515"/>
      <c r="H79" s="506"/>
      <c r="I79" s="513"/>
      <c r="J79" s="73"/>
      <c r="K79" s="514"/>
      <c r="L79" s="416"/>
      <c r="M79" s="129" t="s">
        <v>17</v>
      </c>
      <c r="N79" s="141"/>
      <c r="O79" s="141"/>
      <c r="P79" s="141"/>
      <c r="Q79" s="141"/>
      <c r="R79" s="141"/>
      <c r="S79" s="141"/>
      <c r="T79" s="141"/>
      <c r="U79" s="429"/>
      <c r="V79" s="141"/>
      <c r="W79" s="468"/>
      <c r="X79" s="173"/>
      <c r="Y79" s="182"/>
      <c r="Z79" s="182" t="str">
        <f t="shared" si="2"/>
        <v>Добавить наименование системы теплоснабжения</v>
      </c>
      <c r="AA79" s="182"/>
      <c r="AB79" s="182"/>
      <c r="AC79" s="182"/>
      <c r="AD79" s="173"/>
      <c r="AE79" s="173"/>
      <c r="AF79" s="173"/>
      <c r="AG79" s="173"/>
      <c r="AH79" s="173"/>
      <c r="AI79" s="173"/>
      <c r="AJ79" s="173"/>
    </row>
    <row r="80" spans="1:36" s="31" customFormat="1" ht="15" customHeight="1">
      <c r="A80" s="701"/>
      <c r="B80" s="510"/>
      <c r="C80" s="510"/>
      <c r="D80" s="510"/>
      <c r="E80" s="510"/>
      <c r="F80" s="510"/>
      <c r="G80" s="515"/>
      <c r="H80" s="506"/>
      <c r="I80" s="506"/>
      <c r="J80" s="73"/>
      <c r="K80" s="509"/>
      <c r="L80" s="416"/>
      <c r="M80" s="135" t="s">
        <v>18</v>
      </c>
      <c r="N80" s="141"/>
      <c r="O80" s="141"/>
      <c r="P80" s="141"/>
      <c r="Q80" s="141"/>
      <c r="R80" s="141"/>
      <c r="S80" s="141"/>
      <c r="T80" s="141"/>
      <c r="U80" s="429"/>
      <c r="V80" s="141"/>
      <c r="W80" s="468"/>
      <c r="X80" s="173"/>
      <c r="Y80" s="182"/>
      <c r="Z80" s="182" t="str">
        <f t="shared" si="2"/>
        <v>Добавить территорию действия тарифа</v>
      </c>
      <c r="AA80" s="182"/>
      <c r="AB80" s="182"/>
      <c r="AC80" s="182"/>
      <c r="AD80" s="173"/>
      <c r="AE80" s="173"/>
      <c r="AF80" s="173"/>
      <c r="AG80" s="173"/>
      <c r="AH80" s="173"/>
      <c r="AI80" s="173"/>
      <c r="AJ80" s="173"/>
    </row>
    <row r="81" spans="1:36" ht="15" customHeight="1">
      <c r="L81" s="391"/>
      <c r="M81" s="144" t="s">
        <v>308</v>
      </c>
      <c r="N81" s="141"/>
      <c r="O81" s="141"/>
      <c r="P81" s="141"/>
      <c r="Q81" s="141"/>
      <c r="R81" s="141"/>
      <c r="S81" s="141"/>
      <c r="T81" s="141"/>
      <c r="U81" s="429"/>
      <c r="V81" s="141"/>
      <c r="W81" s="141"/>
      <c r="X81" s="141"/>
      <c r="Y81" s="141"/>
      <c r="Z81" s="141"/>
      <c r="AA81" s="141"/>
      <c r="AB81" s="429"/>
      <c r="AC81" s="141"/>
      <c r="AD81" s="468"/>
      <c r="AE81" s="175"/>
      <c r="AF81" s="175"/>
      <c r="AG81" s="175"/>
      <c r="AH81" s="175"/>
    </row>
    <row r="82" spans="1:36" ht="18.75" customHeight="1">
      <c r="X82" s="175"/>
      <c r="Y82" s="175"/>
      <c r="Z82" s="175"/>
      <c r="AA82" s="175"/>
      <c r="AB82" s="175"/>
      <c r="AC82" s="175"/>
      <c r="AD82" s="175"/>
      <c r="AE82" s="175"/>
      <c r="AF82" s="175"/>
      <c r="AG82" s="175"/>
      <c r="AH82" s="175"/>
      <c r="AI82" s="175"/>
      <c r="AJ82" s="175"/>
    </row>
    <row r="83" spans="1:36" s="30" customFormat="1" ht="17.100000000000001" customHeight="1">
      <c r="A83" s="30" t="s">
        <v>12</v>
      </c>
      <c r="C83" s="30" t="s">
        <v>50</v>
      </c>
      <c r="V83" s="137"/>
      <c r="X83" s="185"/>
      <c r="Y83" s="185"/>
      <c r="Z83" s="185"/>
      <c r="AA83" s="185"/>
      <c r="AB83" s="185"/>
      <c r="AC83" s="185"/>
      <c r="AD83" s="185"/>
      <c r="AE83" s="185"/>
      <c r="AF83" s="185"/>
      <c r="AG83" s="185"/>
      <c r="AH83" s="185"/>
      <c r="AI83" s="185"/>
      <c r="AJ83" s="185"/>
    </row>
    <row r="84" spans="1:36" ht="17.100000000000001" customHeight="1">
      <c r="L84" s="105"/>
      <c r="M84" s="105"/>
      <c r="N84" s="105"/>
      <c r="O84" s="105"/>
      <c r="P84" s="105"/>
      <c r="Q84" s="105"/>
      <c r="R84" s="105"/>
      <c r="S84" s="105"/>
      <c r="T84" s="105"/>
      <c r="U84" s="105"/>
      <c r="V84" s="105"/>
      <c r="W84" s="105"/>
      <c r="X84" s="175"/>
      <c r="Y84" s="175"/>
      <c r="Z84" s="175"/>
      <c r="AA84" s="175"/>
      <c r="AB84" s="175"/>
      <c r="AC84" s="175"/>
      <c r="AD84" s="175"/>
      <c r="AE84" s="175"/>
      <c r="AF84" s="175"/>
      <c r="AG84" s="175"/>
      <c r="AH84" s="175"/>
      <c r="AI84" s="175"/>
      <c r="AJ84" s="175"/>
    </row>
    <row r="85" spans="1:36" s="31" customFormat="1" ht="22.5">
      <c r="A85" s="701">
        <v>1</v>
      </c>
      <c r="B85" s="173"/>
      <c r="C85" s="173"/>
      <c r="D85" s="173"/>
      <c r="E85" s="184"/>
      <c r="F85" s="284"/>
      <c r="G85" s="173"/>
      <c r="H85" s="173"/>
      <c r="I85" s="194"/>
      <c r="J85" s="506"/>
      <c r="K85" s="512">
        <v>1</v>
      </c>
      <c r="L85" s="402">
        <f>mergeValue(A85)</f>
        <v>1</v>
      </c>
      <c r="M85" s="450" t="s">
        <v>19</v>
      </c>
      <c r="N85" s="437"/>
      <c r="O85" s="772"/>
      <c r="P85" s="773"/>
      <c r="Q85" s="773"/>
      <c r="R85" s="773"/>
      <c r="S85" s="773"/>
      <c r="T85" s="773"/>
      <c r="U85" s="773"/>
      <c r="V85" s="774"/>
      <c r="W85" s="446" t="s">
        <v>718</v>
      </c>
      <c r="X85" s="173"/>
      <c r="Y85" s="173"/>
      <c r="Z85" s="173"/>
      <c r="AA85" s="173"/>
      <c r="AB85" s="173"/>
      <c r="AC85" s="173"/>
      <c r="AD85" s="173"/>
      <c r="AE85" s="173"/>
      <c r="AF85" s="173"/>
      <c r="AG85" s="173"/>
      <c r="AH85" s="173"/>
      <c r="AI85" s="173"/>
    </row>
    <row r="86" spans="1:36" s="31" customFormat="1" ht="22.5">
      <c r="A86" s="701"/>
      <c r="B86" s="701">
        <v>1</v>
      </c>
      <c r="C86" s="173"/>
      <c r="D86" s="173"/>
      <c r="E86" s="284"/>
      <c r="F86" s="284"/>
      <c r="G86" s="173"/>
      <c r="H86" s="173"/>
      <c r="I86" s="151"/>
      <c r="J86" s="505"/>
      <c r="K86" s="512">
        <v>1</v>
      </c>
      <c r="L86" s="402" t="str">
        <f>mergeValue(A86) &amp;"."&amp; mergeValue(B86)</f>
        <v>1.1</v>
      </c>
      <c r="M86" s="418" t="s">
        <v>15</v>
      </c>
      <c r="N86" s="437"/>
      <c r="O86" s="772"/>
      <c r="P86" s="773"/>
      <c r="Q86" s="773"/>
      <c r="R86" s="773"/>
      <c r="S86" s="773"/>
      <c r="T86" s="773"/>
      <c r="U86" s="773"/>
      <c r="V86" s="774"/>
      <c r="W86" s="446" t="s">
        <v>459</v>
      </c>
      <c r="X86" s="173"/>
      <c r="Y86" s="173"/>
      <c r="Z86" s="173"/>
      <c r="AA86" s="173"/>
      <c r="AB86" s="173"/>
      <c r="AC86" s="173"/>
      <c r="AD86" s="173"/>
      <c r="AE86" s="173"/>
      <c r="AF86" s="173"/>
      <c r="AG86" s="173"/>
      <c r="AH86" s="173"/>
      <c r="AI86" s="173"/>
    </row>
    <row r="87" spans="1:36" s="31" customFormat="1" ht="22.5">
      <c r="A87" s="701"/>
      <c r="B87" s="701"/>
      <c r="C87" s="701">
        <v>1</v>
      </c>
      <c r="D87" s="173"/>
      <c r="E87" s="284"/>
      <c r="F87" s="284"/>
      <c r="G87" s="173"/>
      <c r="H87" s="173"/>
      <c r="I87" s="508"/>
      <c r="J87" s="505"/>
      <c r="K87" s="512">
        <v>1</v>
      </c>
      <c r="L87" s="402" t="str">
        <f>mergeValue(A87) &amp;"."&amp; mergeValue(B87)&amp;"."&amp; mergeValue(C87)</f>
        <v>1.1.1</v>
      </c>
      <c r="M87" s="419" t="s">
        <v>7</v>
      </c>
      <c r="N87" s="437"/>
      <c r="O87" s="772"/>
      <c r="P87" s="773"/>
      <c r="Q87" s="773"/>
      <c r="R87" s="773"/>
      <c r="S87" s="773"/>
      <c r="T87" s="773"/>
      <c r="U87" s="773"/>
      <c r="V87" s="774"/>
      <c r="W87" s="446" t="s">
        <v>600</v>
      </c>
      <c r="X87" s="173"/>
      <c r="Y87" s="173"/>
      <c r="Z87" s="173"/>
      <c r="AA87" s="173"/>
      <c r="AB87" s="173"/>
      <c r="AC87" s="173"/>
      <c r="AD87" s="173"/>
      <c r="AE87" s="173"/>
      <c r="AF87" s="173"/>
      <c r="AG87" s="173"/>
      <c r="AH87" s="173"/>
      <c r="AI87" s="173"/>
    </row>
    <row r="88" spans="1:36" s="31" customFormat="1" ht="22.5">
      <c r="A88" s="701"/>
      <c r="B88" s="701"/>
      <c r="C88" s="701"/>
      <c r="D88" s="701">
        <v>1</v>
      </c>
      <c r="E88" s="284"/>
      <c r="F88" s="284"/>
      <c r="G88" s="173"/>
      <c r="H88" s="173"/>
      <c r="I88" s="701">
        <v>1</v>
      </c>
      <c r="J88" s="505"/>
      <c r="K88" s="512">
        <v>1</v>
      </c>
      <c r="L88" s="402" t="str">
        <f>mergeValue(A88) &amp;"."&amp; mergeValue(B88)&amp;"."&amp; mergeValue(C88)&amp;"."&amp; mergeValue(D88)</f>
        <v>1.1.1.1</v>
      </c>
      <c r="M88" s="420" t="s">
        <v>21</v>
      </c>
      <c r="N88" s="437"/>
      <c r="O88" s="772"/>
      <c r="P88" s="773"/>
      <c r="Q88" s="773"/>
      <c r="R88" s="773"/>
      <c r="S88" s="773"/>
      <c r="T88" s="773"/>
      <c r="U88" s="773"/>
      <c r="V88" s="774"/>
      <c r="W88" s="446" t="s">
        <v>601</v>
      </c>
      <c r="X88" s="173"/>
      <c r="Y88" s="173"/>
      <c r="Z88" s="173"/>
      <c r="AA88" s="173"/>
      <c r="AB88" s="173"/>
      <c r="AC88" s="173"/>
      <c r="AD88" s="173"/>
      <c r="AE88" s="173"/>
      <c r="AF88" s="173"/>
      <c r="AG88" s="173"/>
      <c r="AH88" s="173"/>
      <c r="AI88" s="173"/>
    </row>
    <row r="89" spans="1:36" s="31" customFormat="1" ht="11.25" hidden="1" customHeight="1">
      <c r="A89" s="701"/>
      <c r="B89" s="701"/>
      <c r="C89" s="701"/>
      <c r="D89" s="701"/>
      <c r="E89" s="701">
        <v>1</v>
      </c>
      <c r="F89" s="284"/>
      <c r="G89" s="173"/>
      <c r="H89" s="173"/>
      <c r="I89" s="701"/>
      <c r="J89" s="284"/>
      <c r="K89" s="512">
        <v>1</v>
      </c>
      <c r="L89" s="402"/>
      <c r="M89" s="422"/>
      <c r="N89" s="169"/>
      <c r="O89" s="776"/>
      <c r="P89" s="780"/>
      <c r="Q89" s="780"/>
      <c r="R89" s="780"/>
      <c r="S89" s="780"/>
      <c r="T89" s="780"/>
      <c r="U89" s="780"/>
      <c r="V89" s="781"/>
      <c r="W89" s="169"/>
      <c r="X89" s="173"/>
      <c r="Y89" s="173"/>
      <c r="Z89" s="173"/>
      <c r="AA89" s="173"/>
      <c r="AB89" s="173"/>
      <c r="AC89" s="173"/>
      <c r="AD89" s="173"/>
      <c r="AE89" s="173"/>
      <c r="AF89" s="173"/>
      <c r="AG89" s="173"/>
      <c r="AH89" s="173"/>
      <c r="AI89" s="173"/>
    </row>
    <row r="90" spans="1:36" s="31" customFormat="1" ht="33.75">
      <c r="A90" s="701"/>
      <c r="B90" s="701"/>
      <c r="C90" s="701"/>
      <c r="D90" s="701"/>
      <c r="E90" s="701"/>
      <c r="F90" s="701">
        <v>1</v>
      </c>
      <c r="G90" s="173"/>
      <c r="H90" s="173"/>
      <c r="I90" s="701"/>
      <c r="J90" s="718"/>
      <c r="K90" s="512">
        <v>1</v>
      </c>
      <c r="L90" s="402" t="str">
        <f>mergeValue(A90) &amp;"."&amp; mergeValue(B90)&amp;"."&amp; mergeValue(C90)&amp;"."&amp; mergeValue(D90)&amp;"."&amp;  mergeValue(F90)</f>
        <v>1.1.1.1.1</v>
      </c>
      <c r="M90" s="422" t="s">
        <v>9</v>
      </c>
      <c r="N90" s="169"/>
      <c r="O90" s="704"/>
      <c r="P90" s="705"/>
      <c r="Q90" s="705"/>
      <c r="R90" s="705"/>
      <c r="S90" s="705"/>
      <c r="T90" s="705"/>
      <c r="U90" s="705"/>
      <c r="V90" s="706"/>
      <c r="W90" s="446" t="s">
        <v>720</v>
      </c>
      <c r="X90" s="173"/>
      <c r="Y90" s="182" t="str">
        <f>strCheckUnique(Z90:Z93)</f>
        <v/>
      </c>
      <c r="Z90" s="173"/>
      <c r="AA90" s="182"/>
      <c r="AB90" s="173"/>
      <c r="AC90" s="173"/>
      <c r="AD90" s="173"/>
      <c r="AE90" s="173"/>
      <c r="AF90" s="173"/>
      <c r="AG90" s="173"/>
      <c r="AH90" s="173"/>
      <c r="AI90" s="173"/>
    </row>
    <row r="91" spans="1:36" s="31" customFormat="1" ht="99" customHeight="1">
      <c r="A91" s="701"/>
      <c r="B91" s="701"/>
      <c r="C91" s="701"/>
      <c r="D91" s="701"/>
      <c r="E91" s="701"/>
      <c r="F91" s="701"/>
      <c r="G91" s="173">
        <v>1</v>
      </c>
      <c r="H91" s="173"/>
      <c r="I91" s="701"/>
      <c r="J91" s="718"/>
      <c r="K91" s="516"/>
      <c r="L91" s="402" t="str">
        <f>mergeValue(A91) &amp;"."&amp; mergeValue(B91)&amp;"."&amp; mergeValue(C91)&amp;"."&amp; mergeValue(D91)&amp;"."&amp;  mergeValue(F91)&amp;"."&amp;  mergeValue(G91)</f>
        <v>1.1.1.1.1.1</v>
      </c>
      <c r="M91" s="528"/>
      <c r="N91" s="439"/>
      <c r="O91" s="482"/>
      <c r="P91" s="428"/>
      <c r="Q91" s="428"/>
      <c r="R91" s="707"/>
      <c r="S91" s="697" t="s">
        <v>83</v>
      </c>
      <c r="T91" s="707"/>
      <c r="U91" s="697" t="s">
        <v>83</v>
      </c>
      <c r="V91" s="90"/>
      <c r="W91" s="671" t="s">
        <v>733</v>
      </c>
      <c r="X91" s="173" t="str">
        <f>strCheckDate(O92:V92)</f>
        <v/>
      </c>
      <c r="Y91" s="182"/>
      <c r="Z91" s="182" t="str">
        <f>IF(M91="","",M91 )</f>
        <v/>
      </c>
      <c r="AA91" s="182"/>
      <c r="AB91" s="182"/>
      <c r="AC91" s="182"/>
      <c r="AD91" s="173"/>
      <c r="AE91" s="173"/>
      <c r="AF91" s="173"/>
      <c r="AG91" s="173"/>
      <c r="AH91" s="173"/>
      <c r="AI91" s="173"/>
    </row>
    <row r="92" spans="1:36" s="31" customFormat="1" ht="11.25" hidden="1" customHeight="1">
      <c r="A92" s="701"/>
      <c r="B92" s="701"/>
      <c r="C92" s="701"/>
      <c r="D92" s="701"/>
      <c r="E92" s="701"/>
      <c r="F92" s="701"/>
      <c r="G92" s="173"/>
      <c r="H92" s="173"/>
      <c r="I92" s="701"/>
      <c r="J92" s="718"/>
      <c r="K92" s="512">
        <v>1</v>
      </c>
      <c r="L92" s="244"/>
      <c r="M92" s="451"/>
      <c r="N92" s="439"/>
      <c r="O92" s="428"/>
      <c r="P92" s="428"/>
      <c r="Q92" s="438" t="str">
        <f>R91 &amp; "-" &amp; T91</f>
        <v>-</v>
      </c>
      <c r="R92" s="707"/>
      <c r="S92" s="697"/>
      <c r="T92" s="707"/>
      <c r="U92" s="697"/>
      <c r="V92" s="90"/>
      <c r="W92" s="672"/>
      <c r="X92" s="173"/>
      <c r="Y92" s="182"/>
      <c r="Z92" s="182"/>
      <c r="AA92" s="182"/>
      <c r="AB92" s="182"/>
      <c r="AC92" s="182"/>
      <c r="AD92" s="173"/>
      <c r="AE92" s="173"/>
      <c r="AF92" s="173"/>
      <c r="AG92" s="173"/>
      <c r="AH92" s="173"/>
      <c r="AI92" s="173"/>
    </row>
    <row r="93" spans="1:36" ht="15" customHeight="1">
      <c r="A93" s="701"/>
      <c r="B93" s="701"/>
      <c r="C93" s="701"/>
      <c r="D93" s="701"/>
      <c r="E93" s="701"/>
      <c r="F93" s="701"/>
      <c r="G93" s="173"/>
      <c r="H93" s="173"/>
      <c r="I93" s="701"/>
      <c r="J93" s="718"/>
      <c r="K93" s="512">
        <v>1</v>
      </c>
      <c r="L93" s="416"/>
      <c r="M93" s="424" t="s">
        <v>24</v>
      </c>
      <c r="N93" s="421"/>
      <c r="O93" s="417"/>
      <c r="P93" s="417"/>
      <c r="Q93" s="417"/>
      <c r="R93" s="432"/>
      <c r="S93" s="141"/>
      <c r="T93" s="429"/>
      <c r="U93" s="421"/>
      <c r="V93" s="426"/>
      <c r="W93" s="673"/>
      <c r="X93" s="175"/>
      <c r="Y93" s="175"/>
      <c r="Z93" s="175"/>
      <c r="AA93" s="175"/>
      <c r="AB93" s="175"/>
      <c r="AC93" s="175"/>
      <c r="AD93" s="175"/>
      <c r="AE93" s="175"/>
      <c r="AF93" s="175"/>
      <c r="AG93" s="175"/>
      <c r="AH93" s="175"/>
      <c r="AI93" s="175"/>
    </row>
    <row r="94" spans="1:36" ht="15" customHeight="1">
      <c r="A94" s="701"/>
      <c r="B94" s="701"/>
      <c r="C94" s="701"/>
      <c r="D94" s="701"/>
      <c r="E94" s="701"/>
      <c r="F94" s="284"/>
      <c r="G94" s="284"/>
      <c r="H94" s="173"/>
      <c r="I94" s="701"/>
      <c r="J94" s="284"/>
      <c r="K94" s="511"/>
      <c r="L94" s="416"/>
      <c r="M94" s="421" t="s">
        <v>10</v>
      </c>
      <c r="N94" s="424"/>
      <c r="O94" s="424"/>
      <c r="P94" s="424"/>
      <c r="Q94" s="424"/>
      <c r="R94" s="424"/>
      <c r="S94" s="424"/>
      <c r="T94" s="424"/>
      <c r="U94" s="424"/>
      <c r="V94" s="424"/>
      <c r="W94" s="426"/>
      <c r="X94" s="175"/>
      <c r="Y94" s="175"/>
      <c r="Z94" s="175"/>
      <c r="AA94" s="175"/>
      <c r="AB94" s="175"/>
      <c r="AC94" s="175"/>
      <c r="AD94" s="175"/>
      <c r="AE94" s="175"/>
      <c r="AF94" s="175"/>
      <c r="AG94" s="175"/>
      <c r="AH94" s="175"/>
      <c r="AI94" s="175"/>
      <c r="AJ94" s="175"/>
    </row>
    <row r="95" spans="1:36" ht="15" hidden="1" customHeight="1">
      <c r="A95" s="701"/>
      <c r="B95" s="701"/>
      <c r="C95" s="701"/>
      <c r="D95" s="701"/>
      <c r="E95" s="284"/>
      <c r="F95" s="284"/>
      <c r="G95" s="284"/>
      <c r="H95" s="173"/>
      <c r="I95" s="701"/>
      <c r="J95" s="284"/>
      <c r="K95" s="511"/>
      <c r="L95" s="416"/>
      <c r="M95" s="421"/>
      <c r="N95" s="424"/>
      <c r="O95" s="424"/>
      <c r="P95" s="424"/>
      <c r="Q95" s="424"/>
      <c r="R95" s="424"/>
      <c r="S95" s="424"/>
      <c r="T95" s="424"/>
      <c r="U95" s="424"/>
      <c r="V95" s="424"/>
      <c r="W95" s="426"/>
      <c r="X95" s="175"/>
      <c r="Y95" s="175"/>
      <c r="Z95" s="175"/>
      <c r="AA95" s="175"/>
      <c r="AB95" s="175"/>
      <c r="AC95" s="175"/>
      <c r="AD95" s="175"/>
      <c r="AE95" s="175"/>
      <c r="AF95" s="175"/>
      <c r="AG95" s="175"/>
      <c r="AH95" s="175"/>
      <c r="AI95" s="175"/>
      <c r="AJ95" s="175"/>
    </row>
    <row r="96" spans="1:36" ht="15" customHeight="1">
      <c r="A96" s="701"/>
      <c r="B96" s="701"/>
      <c r="C96" s="701"/>
      <c r="D96" s="510"/>
      <c r="E96" s="510"/>
      <c r="F96" s="284"/>
      <c r="G96" s="173"/>
      <c r="H96" s="173"/>
      <c r="I96" s="506"/>
      <c r="J96" s="73"/>
      <c r="K96" s="512">
        <v>1</v>
      </c>
      <c r="L96" s="416"/>
      <c r="M96" s="130" t="s">
        <v>16</v>
      </c>
      <c r="N96" s="129"/>
      <c r="O96" s="417"/>
      <c r="P96" s="417"/>
      <c r="Q96" s="417"/>
      <c r="R96" s="432"/>
      <c r="S96" s="141"/>
      <c r="T96" s="429"/>
      <c r="U96" s="129"/>
      <c r="V96" s="141"/>
      <c r="W96" s="426"/>
      <c r="X96" s="175"/>
      <c r="Y96" s="175"/>
      <c r="Z96" s="175"/>
      <c r="AA96" s="175"/>
      <c r="AB96" s="175"/>
      <c r="AC96" s="175"/>
      <c r="AD96" s="175"/>
      <c r="AE96" s="175"/>
      <c r="AF96" s="175"/>
      <c r="AG96" s="175"/>
      <c r="AH96" s="175"/>
      <c r="AI96" s="175"/>
    </row>
    <row r="97" spans="1:40" ht="15" customHeight="1">
      <c r="A97" s="701"/>
      <c r="B97" s="701"/>
      <c r="C97" s="510"/>
      <c r="D97" s="510"/>
      <c r="E97" s="510"/>
      <c r="F97" s="510"/>
      <c r="G97" s="173"/>
      <c r="H97" s="173"/>
      <c r="I97" s="513"/>
      <c r="J97" s="73"/>
      <c r="K97" s="512">
        <v>1</v>
      </c>
      <c r="L97" s="416"/>
      <c r="M97" s="129" t="s">
        <v>17</v>
      </c>
      <c r="N97" s="129"/>
      <c r="O97" s="417"/>
      <c r="P97" s="417"/>
      <c r="Q97" s="417"/>
      <c r="R97" s="432"/>
      <c r="S97" s="141"/>
      <c r="T97" s="429"/>
      <c r="U97" s="129"/>
      <c r="V97" s="141"/>
      <c r="W97" s="426"/>
      <c r="X97" s="175"/>
      <c r="Y97" s="175"/>
      <c r="Z97" s="175"/>
      <c r="AA97" s="175"/>
      <c r="AB97" s="175"/>
      <c r="AC97" s="175"/>
      <c r="AD97" s="175"/>
      <c r="AE97" s="175"/>
      <c r="AF97" s="175"/>
      <c r="AG97" s="175"/>
      <c r="AH97" s="175"/>
      <c r="AI97" s="175"/>
    </row>
    <row r="98" spans="1:40" ht="15" customHeight="1">
      <c r="A98" s="701"/>
      <c r="B98" s="510"/>
      <c r="C98" s="510"/>
      <c r="D98" s="510"/>
      <c r="E98" s="510"/>
      <c r="F98" s="510"/>
      <c r="G98" s="173"/>
      <c r="H98" s="173"/>
      <c r="I98" s="506"/>
      <c r="J98" s="73"/>
      <c r="K98" s="512">
        <v>1</v>
      </c>
      <c r="L98" s="416"/>
      <c r="M98" s="135" t="s">
        <v>18</v>
      </c>
      <c r="N98" s="129"/>
      <c r="O98" s="417"/>
      <c r="P98" s="417"/>
      <c r="Q98" s="417"/>
      <c r="R98" s="432"/>
      <c r="S98" s="141"/>
      <c r="T98" s="429"/>
      <c r="U98" s="129"/>
      <c r="V98" s="141"/>
      <c r="W98" s="426"/>
      <c r="X98" s="175"/>
      <c r="Y98" s="175"/>
      <c r="Z98" s="175"/>
      <c r="AA98" s="175"/>
      <c r="AB98" s="175"/>
      <c r="AC98" s="175"/>
      <c r="AD98" s="175"/>
      <c r="AE98" s="175"/>
      <c r="AF98" s="175"/>
      <c r="AG98" s="175"/>
      <c r="AH98" s="175"/>
      <c r="AI98" s="175"/>
    </row>
    <row r="99" spans="1:40" ht="15" customHeight="1">
      <c r="L99" s="391"/>
      <c r="M99" s="144" t="s">
        <v>308</v>
      </c>
      <c r="N99" s="129"/>
      <c r="O99" s="417"/>
      <c r="P99" s="417"/>
      <c r="Q99" s="417"/>
      <c r="R99" s="432"/>
      <c r="S99" s="141"/>
      <c r="T99" s="429"/>
      <c r="U99" s="129"/>
      <c r="V99" s="141"/>
      <c r="W99" s="426"/>
      <c r="X99" s="175"/>
      <c r="Y99" s="175"/>
      <c r="Z99" s="175"/>
      <c r="AA99" s="175"/>
      <c r="AB99" s="175"/>
      <c r="AC99" s="175"/>
      <c r="AD99" s="175"/>
      <c r="AE99" s="175"/>
      <c r="AF99" s="175"/>
      <c r="AG99" s="175"/>
      <c r="AH99" s="175"/>
      <c r="AI99" s="175"/>
    </row>
    <row r="100" spans="1:40" ht="15" customHeight="1">
      <c r="A100" s="175"/>
      <c r="B100" s="175"/>
      <c r="C100" s="175"/>
      <c r="D100" s="175"/>
      <c r="E100" s="175"/>
      <c r="F100" s="175"/>
      <c r="G100" s="440"/>
      <c r="H100" s="175"/>
      <c r="I100" s="481"/>
      <c r="J100" s="73"/>
      <c r="L100" s="36"/>
      <c r="M100" s="476"/>
      <c r="N100" s="477"/>
      <c r="O100" s="478"/>
      <c r="P100" s="478"/>
      <c r="Q100" s="478"/>
      <c r="R100" s="479"/>
      <c r="S100" s="133"/>
      <c r="T100" s="480"/>
      <c r="U100" s="477"/>
      <c r="V100" s="133"/>
      <c r="W100" s="133"/>
      <c r="X100" s="175"/>
      <c r="Y100" s="175"/>
      <c r="Z100" s="175"/>
      <c r="AA100" s="175"/>
      <c r="AB100" s="175"/>
      <c r="AC100" s="175"/>
      <c r="AD100" s="175"/>
      <c r="AE100" s="175"/>
      <c r="AF100" s="175"/>
      <c r="AG100" s="175"/>
      <c r="AH100" s="175"/>
      <c r="AI100" s="175"/>
    </row>
    <row r="101" spans="1:40" s="30" customFormat="1" ht="17.100000000000001" customHeight="1">
      <c r="G101" s="30" t="s">
        <v>12</v>
      </c>
      <c r="I101" s="30" t="s">
        <v>67</v>
      </c>
      <c r="V101" s="137"/>
    </row>
    <row r="102" spans="1:40" ht="17.100000000000001" customHeight="1">
      <c r="X102" s="36"/>
      <c r="Y102" s="36"/>
      <c r="Z102" s="36"/>
    </row>
    <row r="103" spans="1:40" s="31" customFormat="1" ht="22.5">
      <c r="A103" s="701">
        <v>1</v>
      </c>
      <c r="B103" s="173"/>
      <c r="C103" s="173"/>
      <c r="D103" s="173"/>
      <c r="E103" s="184"/>
      <c r="F103" s="284"/>
      <c r="G103" s="173"/>
      <c r="H103" s="173"/>
      <c r="I103"/>
      <c r="J103" s="74"/>
      <c r="K103" s="74"/>
      <c r="L103" s="402">
        <f>mergeValue(A103)</f>
        <v>1</v>
      </c>
      <c r="M103" s="450" t="s">
        <v>19</v>
      </c>
      <c r="N103" s="437"/>
      <c r="O103" s="772"/>
      <c r="P103" s="773"/>
      <c r="Q103" s="773"/>
      <c r="R103" s="773"/>
      <c r="S103" s="773"/>
      <c r="T103" s="773"/>
      <c r="U103" s="773"/>
      <c r="V103" s="773"/>
      <c r="W103" s="773"/>
      <c r="X103" s="773"/>
      <c r="Y103" s="773"/>
      <c r="Z103" s="773"/>
      <c r="AA103" s="774"/>
      <c r="AB103" s="446" t="s">
        <v>718</v>
      </c>
      <c r="AC103" s="173"/>
      <c r="AD103" s="173"/>
      <c r="AE103" s="173"/>
      <c r="AF103" s="173"/>
      <c r="AG103" s="173"/>
      <c r="AH103" s="173"/>
      <c r="AI103" s="173"/>
      <c r="AJ103" s="173"/>
      <c r="AK103" s="173"/>
      <c r="AL103" s="173"/>
      <c r="AM103" s="173"/>
      <c r="AN103" s="173"/>
    </row>
    <row r="104" spans="1:40" s="31" customFormat="1" ht="22.5">
      <c r="A104" s="701"/>
      <c r="B104" s="701">
        <v>1</v>
      </c>
      <c r="C104" s="173"/>
      <c r="D104" s="173"/>
      <c r="E104" s="284"/>
      <c r="F104" s="284"/>
      <c r="G104" s="173"/>
      <c r="H104" s="173"/>
      <c r="I104" s="518"/>
      <c r="J104" s="39"/>
      <c r="L104" s="402" t="str">
        <f>mergeValue(A104) &amp;"."&amp; mergeValue(B104)</f>
        <v>1.1</v>
      </c>
      <c r="M104" s="418" t="s">
        <v>15</v>
      </c>
      <c r="N104" s="437"/>
      <c r="O104" s="772"/>
      <c r="P104" s="773"/>
      <c r="Q104" s="773"/>
      <c r="R104" s="773"/>
      <c r="S104" s="773"/>
      <c r="T104" s="773"/>
      <c r="U104" s="773"/>
      <c r="V104" s="773"/>
      <c r="W104" s="773"/>
      <c r="X104" s="773"/>
      <c r="Y104" s="773"/>
      <c r="Z104" s="773"/>
      <c r="AA104" s="774"/>
      <c r="AB104" s="446" t="s">
        <v>459</v>
      </c>
      <c r="AC104" s="173"/>
      <c r="AD104" s="173"/>
      <c r="AE104" s="173"/>
      <c r="AF104" s="173"/>
      <c r="AG104" s="173"/>
      <c r="AH104" s="173"/>
      <c r="AI104" s="173"/>
      <c r="AJ104" s="173"/>
      <c r="AK104" s="173"/>
      <c r="AL104" s="173"/>
      <c r="AM104" s="173"/>
      <c r="AN104" s="173"/>
    </row>
    <row r="105" spans="1:40" s="31" customFormat="1" ht="22.5">
      <c r="A105" s="701"/>
      <c r="B105" s="701"/>
      <c r="C105" s="701">
        <v>1</v>
      </c>
      <c r="D105" s="173"/>
      <c r="E105" s="284"/>
      <c r="F105" s="284"/>
      <c r="G105" s="173"/>
      <c r="H105" s="173"/>
      <c r="I105" s="518"/>
      <c r="J105" s="39"/>
      <c r="L105" s="402" t="str">
        <f>mergeValue(A105) &amp;"."&amp; mergeValue(B105)&amp;"."&amp; mergeValue(C105)</f>
        <v>1.1.1</v>
      </c>
      <c r="M105" s="419" t="s">
        <v>7</v>
      </c>
      <c r="N105" s="437"/>
      <c r="O105" s="772"/>
      <c r="P105" s="773"/>
      <c r="Q105" s="773"/>
      <c r="R105" s="773"/>
      <c r="S105" s="773"/>
      <c r="T105" s="773"/>
      <c r="U105" s="773"/>
      <c r="V105" s="773"/>
      <c r="W105" s="773"/>
      <c r="X105" s="773"/>
      <c r="Y105" s="773"/>
      <c r="Z105" s="773"/>
      <c r="AA105" s="774"/>
      <c r="AB105" s="446" t="s">
        <v>600</v>
      </c>
      <c r="AC105" s="173"/>
      <c r="AD105" s="173"/>
      <c r="AE105" s="173"/>
      <c r="AF105" s="173"/>
      <c r="AG105" s="173"/>
      <c r="AH105" s="173"/>
      <c r="AI105" s="173"/>
      <c r="AJ105" s="173"/>
      <c r="AK105" s="173"/>
      <c r="AL105" s="173"/>
      <c r="AM105" s="173"/>
      <c r="AN105" s="173"/>
    </row>
    <row r="106" spans="1:40" s="31" customFormat="1" ht="22.5">
      <c r="A106" s="701"/>
      <c r="B106" s="701"/>
      <c r="C106" s="701"/>
      <c r="D106" s="701">
        <v>1</v>
      </c>
      <c r="E106" s="284"/>
      <c r="F106" s="284"/>
      <c r="G106" s="173"/>
      <c r="H106" s="173"/>
      <c r="I106" s="518"/>
      <c r="J106" s="39"/>
      <c r="L106" s="402" t="str">
        <f>mergeValue(A106) &amp;"."&amp; mergeValue(B106)&amp;"."&amp; mergeValue(C106)&amp;"."&amp; mergeValue(D106)</f>
        <v>1.1.1.1</v>
      </c>
      <c r="M106" s="420" t="s">
        <v>21</v>
      </c>
      <c r="N106" s="437"/>
      <c r="O106" s="772"/>
      <c r="P106" s="773"/>
      <c r="Q106" s="773"/>
      <c r="R106" s="773"/>
      <c r="S106" s="773"/>
      <c r="T106" s="773"/>
      <c r="U106" s="773"/>
      <c r="V106" s="773"/>
      <c r="W106" s="773"/>
      <c r="X106" s="773"/>
      <c r="Y106" s="773"/>
      <c r="Z106" s="773"/>
      <c r="AA106" s="774"/>
      <c r="AB106" s="446" t="s">
        <v>601</v>
      </c>
      <c r="AC106" s="173"/>
      <c r="AD106" s="173"/>
      <c r="AE106" s="173"/>
      <c r="AF106" s="173"/>
      <c r="AG106" s="173"/>
      <c r="AH106" s="173"/>
      <c r="AI106" s="173"/>
      <c r="AJ106" s="173"/>
      <c r="AK106" s="173"/>
      <c r="AL106" s="173"/>
      <c r="AM106" s="173"/>
      <c r="AN106" s="173"/>
    </row>
    <row r="107" spans="1:40" s="31" customFormat="1" ht="14.25" hidden="1">
      <c r="A107" s="701"/>
      <c r="B107" s="701"/>
      <c r="C107" s="701"/>
      <c r="D107" s="701"/>
      <c r="E107" s="701">
        <v>1</v>
      </c>
      <c r="F107" s="284"/>
      <c r="G107" s="173"/>
      <c r="H107" s="173"/>
      <c r="I107" s="108"/>
      <c r="J107" s="39"/>
      <c r="L107" s="402"/>
      <c r="M107" s="422"/>
      <c r="N107" s="169"/>
      <c r="O107" s="776"/>
      <c r="P107" s="780"/>
      <c r="Q107" s="780"/>
      <c r="R107" s="780"/>
      <c r="S107" s="780"/>
      <c r="T107" s="780"/>
      <c r="U107" s="780"/>
      <c r="V107" s="780"/>
      <c r="W107" s="780"/>
      <c r="X107" s="780"/>
      <c r="Y107" s="780"/>
      <c r="Z107" s="780"/>
      <c r="AA107" s="781"/>
      <c r="AB107" s="446"/>
      <c r="AC107" s="173"/>
      <c r="AD107" s="173"/>
      <c r="AE107" s="173"/>
      <c r="AF107" s="173"/>
      <c r="AG107" s="173"/>
      <c r="AH107" s="173"/>
      <c r="AI107" s="173"/>
      <c r="AJ107" s="173"/>
      <c r="AK107" s="173"/>
      <c r="AL107" s="173"/>
      <c r="AM107" s="173"/>
      <c r="AN107" s="173"/>
    </row>
    <row r="108" spans="1:40" s="31" customFormat="1" ht="33.75">
      <c r="A108" s="701"/>
      <c r="B108" s="701"/>
      <c r="C108" s="701"/>
      <c r="D108" s="701"/>
      <c r="E108" s="701"/>
      <c r="F108" s="701">
        <v>1</v>
      </c>
      <c r="G108" s="173"/>
      <c r="H108" s="173"/>
      <c r="I108" s="720"/>
      <c r="J108" s="39"/>
      <c r="L108" s="402" t="str">
        <f>mergeValue(A108) &amp;"."&amp; mergeValue(B108)&amp;"."&amp; mergeValue(C108)&amp;"."&amp; mergeValue(D108)&amp;"."&amp; mergeValue(F108)</f>
        <v>1.1.1.1.1</v>
      </c>
      <c r="M108" s="423" t="s">
        <v>9</v>
      </c>
      <c r="N108" s="169"/>
      <c r="O108" s="704"/>
      <c r="P108" s="705"/>
      <c r="Q108" s="705"/>
      <c r="R108" s="705"/>
      <c r="S108" s="705"/>
      <c r="T108" s="705"/>
      <c r="U108" s="705"/>
      <c r="V108" s="705"/>
      <c r="W108" s="705"/>
      <c r="X108" s="705"/>
      <c r="Y108" s="705"/>
      <c r="Z108" s="705"/>
      <c r="AA108" s="706"/>
      <c r="AB108" s="446" t="s">
        <v>720</v>
      </c>
      <c r="AC108" s="173"/>
      <c r="AD108" s="182" t="str">
        <f>strCheckUnique(AE108:AE113)</f>
        <v/>
      </c>
      <c r="AE108" s="173"/>
      <c r="AF108" s="182"/>
      <c r="AG108" s="173"/>
      <c r="AH108" s="173"/>
      <c r="AI108" s="173"/>
      <c r="AJ108" s="173"/>
      <c r="AK108" s="173"/>
      <c r="AL108" s="173"/>
      <c r="AM108" s="173"/>
      <c r="AN108" s="173"/>
    </row>
    <row r="109" spans="1:40" s="31" customFormat="1" ht="56.25" customHeight="1">
      <c r="A109" s="701"/>
      <c r="B109" s="701"/>
      <c r="C109" s="701"/>
      <c r="D109" s="701"/>
      <c r="E109" s="701"/>
      <c r="F109" s="701"/>
      <c r="G109" s="701">
        <v>1</v>
      </c>
      <c r="H109" s="173"/>
      <c r="I109" s="720"/>
      <c r="J109" s="721"/>
      <c r="K109" s="197"/>
      <c r="L109" s="402" t="str">
        <f>mergeValue(A109) &amp;"."&amp; mergeValue(B109)&amp;"."&amp; mergeValue(C109)&amp;"."&amp; mergeValue(D109)&amp;"."&amp; mergeValue(F109)&amp;"."&amp; mergeValue(G109)</f>
        <v>1.1.1.1.1.1</v>
      </c>
      <c r="M109" s="528"/>
      <c r="N109" s="451"/>
      <c r="O109" s="428"/>
      <c r="P109" s="428"/>
      <c r="Q109" s="428"/>
      <c r="R109" s="392"/>
      <c r="S109" s="540"/>
      <c r="T109" s="392"/>
      <c r="U109" s="540"/>
      <c r="V109" s="438" t="str">
        <f>W109 &amp; "-" &amp; Y109</f>
        <v>-</v>
      </c>
      <c r="W109" s="707"/>
      <c r="X109" s="697" t="s">
        <v>83</v>
      </c>
      <c r="Y109" s="707"/>
      <c r="Z109" s="697" t="s">
        <v>83</v>
      </c>
      <c r="AA109" s="90"/>
      <c r="AB109" s="446" t="s">
        <v>738</v>
      </c>
      <c r="AC109" s="173" t="str">
        <f>strCheckDate(O109:AA109)</f>
        <v/>
      </c>
      <c r="AD109" s="182"/>
      <c r="AE109" s="182" t="str">
        <f>IF(M109="","",M109 )</f>
        <v/>
      </c>
      <c r="AF109" s="182"/>
      <c r="AG109" s="182"/>
      <c r="AH109" s="182"/>
      <c r="AI109" s="173"/>
      <c r="AJ109" s="173"/>
      <c r="AK109" s="173"/>
      <c r="AL109" s="173"/>
      <c r="AM109" s="173"/>
      <c r="AN109" s="173"/>
    </row>
    <row r="110" spans="1:40" s="31" customFormat="1" ht="87.95" customHeight="1">
      <c r="A110" s="701"/>
      <c r="B110" s="701"/>
      <c r="C110" s="701"/>
      <c r="D110" s="701"/>
      <c r="E110" s="701"/>
      <c r="F110" s="701"/>
      <c r="G110" s="701"/>
      <c r="H110" s="173">
        <v>1</v>
      </c>
      <c r="I110" s="720"/>
      <c r="J110" s="721"/>
      <c r="K110" s="197"/>
      <c r="L110" s="402" t="str">
        <f>mergeValue(A110) &amp;"."&amp; mergeValue(B110)&amp;"."&amp; mergeValue(C110)&amp;"."&amp; mergeValue(D110)&amp;"."&amp; mergeValue(F110)&amp;"."&amp; mergeValue(G110)&amp;"."&amp; mergeValue(H110)</f>
        <v>1.1.1.1.1.1.1</v>
      </c>
      <c r="M110" s="529"/>
      <c r="N110" s="393"/>
      <c r="O110" s="428"/>
      <c r="P110" s="428"/>
      <c r="Q110" s="428"/>
      <c r="R110" s="392"/>
      <c r="S110" s="540"/>
      <c r="T110" s="392"/>
      <c r="U110" s="540"/>
      <c r="V110" s="438" t="str">
        <f>W110 &amp; "-" &amp; Y110</f>
        <v>-</v>
      </c>
      <c r="W110" s="707"/>
      <c r="X110" s="697"/>
      <c r="Y110" s="707"/>
      <c r="Z110" s="697"/>
      <c r="AA110" s="471"/>
      <c r="AB110" s="671" t="s">
        <v>739</v>
      </c>
      <c r="AC110" s="173" t="str">
        <f>strCheckDate(O110:AA110)</f>
        <v/>
      </c>
      <c r="AD110" s="173"/>
      <c r="AE110" s="173"/>
      <c r="AF110" s="182"/>
      <c r="AG110" s="173"/>
      <c r="AH110" s="173"/>
      <c r="AI110" s="173"/>
      <c r="AJ110" s="173"/>
      <c r="AK110" s="173"/>
      <c r="AL110" s="173"/>
      <c r="AM110" s="173"/>
      <c r="AN110" s="173"/>
    </row>
    <row r="111" spans="1:40" s="31" customFormat="1" ht="14.25" hidden="1">
      <c r="A111" s="701"/>
      <c r="B111" s="701"/>
      <c r="C111" s="701"/>
      <c r="D111" s="701"/>
      <c r="E111" s="701"/>
      <c r="F111" s="701"/>
      <c r="G111" s="701"/>
      <c r="H111" s="173"/>
      <c r="I111" s="720"/>
      <c r="J111" s="721"/>
      <c r="K111" s="197"/>
      <c r="L111" s="244"/>
      <c r="M111" s="451"/>
      <c r="N111" s="451"/>
      <c r="O111" s="428"/>
      <c r="P111" s="392"/>
      <c r="Q111" s="392"/>
      <c r="R111" s="392"/>
      <c r="S111" s="392"/>
      <c r="T111" s="392"/>
      <c r="U111" s="169"/>
      <c r="V111" s="438"/>
      <c r="W111" s="696"/>
      <c r="X111" s="697"/>
      <c r="Y111" s="696"/>
      <c r="Z111" s="697"/>
      <c r="AA111" s="90"/>
      <c r="AB111" s="672"/>
      <c r="AC111" s="173"/>
      <c r="AD111" s="173"/>
      <c r="AE111" s="173"/>
      <c r="AF111" s="182">
        <f ca="1">OFFSET(AF111,-1,0)</f>
        <v>0</v>
      </c>
      <c r="AG111" s="173"/>
      <c r="AH111" s="173"/>
      <c r="AI111" s="173"/>
      <c r="AJ111" s="173"/>
      <c r="AK111" s="173"/>
      <c r="AL111" s="173"/>
      <c r="AM111" s="173"/>
      <c r="AN111" s="173"/>
    </row>
    <row r="112" spans="1:40" ht="15" customHeight="1">
      <c r="A112" s="701"/>
      <c r="B112" s="701"/>
      <c r="C112" s="701"/>
      <c r="D112" s="701"/>
      <c r="E112" s="701"/>
      <c r="F112" s="701"/>
      <c r="G112" s="701"/>
      <c r="H112" s="173"/>
      <c r="I112" s="720"/>
      <c r="J112" s="721"/>
      <c r="K112" s="2"/>
      <c r="L112" s="416"/>
      <c r="M112" s="425" t="s">
        <v>40</v>
      </c>
      <c r="N112" s="421"/>
      <c r="O112" s="417"/>
      <c r="P112" s="417"/>
      <c r="Q112" s="417"/>
      <c r="R112" s="417"/>
      <c r="S112" s="417"/>
      <c r="T112" s="417"/>
      <c r="U112" s="417"/>
      <c r="V112" s="417"/>
      <c r="W112" s="429"/>
      <c r="X112" s="141"/>
      <c r="Y112" s="429"/>
      <c r="Z112" s="421"/>
      <c r="AA112" s="426"/>
      <c r="AB112" s="673"/>
      <c r="AC112" s="175"/>
      <c r="AD112" s="175"/>
      <c r="AE112" s="175"/>
      <c r="AF112" s="175"/>
      <c r="AG112" s="175"/>
      <c r="AH112" s="175"/>
      <c r="AI112" s="175"/>
      <c r="AJ112" s="175"/>
      <c r="AK112" s="175"/>
      <c r="AL112" s="175"/>
      <c r="AM112" s="175"/>
      <c r="AN112" s="175"/>
    </row>
    <row r="113" spans="1:40" ht="15" customHeight="1">
      <c r="A113" s="701"/>
      <c r="B113" s="701"/>
      <c r="C113" s="701"/>
      <c r="D113" s="701"/>
      <c r="E113" s="701"/>
      <c r="F113" s="701"/>
      <c r="G113" s="173"/>
      <c r="H113" s="173"/>
      <c r="I113" s="720"/>
      <c r="J113" s="520"/>
      <c r="K113" s="2"/>
      <c r="L113" s="416"/>
      <c r="M113" s="424" t="s">
        <v>24</v>
      </c>
      <c r="N113" s="425"/>
      <c r="O113" s="425"/>
      <c r="P113" s="425"/>
      <c r="Q113" s="425"/>
      <c r="R113" s="425"/>
      <c r="S113" s="425"/>
      <c r="T113" s="425"/>
      <c r="U113" s="425"/>
      <c r="V113" s="425"/>
      <c r="W113" s="425"/>
      <c r="X113" s="425"/>
      <c r="Y113" s="425"/>
      <c r="Z113" s="425"/>
      <c r="AA113" s="425"/>
      <c r="AB113" s="426"/>
      <c r="AC113" s="175"/>
      <c r="AD113" s="175"/>
      <c r="AE113" s="175"/>
      <c r="AF113" s="175"/>
      <c r="AG113" s="175"/>
      <c r="AH113" s="175"/>
      <c r="AI113" s="175"/>
      <c r="AJ113" s="175"/>
      <c r="AK113" s="175"/>
      <c r="AL113" s="175"/>
      <c r="AM113" s="175"/>
      <c r="AN113" s="175"/>
    </row>
    <row r="114" spans="1:40" ht="15" customHeight="1">
      <c r="A114" s="701"/>
      <c r="B114" s="701"/>
      <c r="C114" s="701"/>
      <c r="D114" s="701"/>
      <c r="E114" s="701"/>
      <c r="F114" s="510"/>
      <c r="G114" s="173"/>
      <c r="H114" s="173"/>
      <c r="I114" s="108"/>
      <c r="J114" s="73"/>
      <c r="K114" s="2"/>
      <c r="L114" s="416"/>
      <c r="M114" s="421" t="s">
        <v>10</v>
      </c>
      <c r="N114" s="130"/>
      <c r="O114" s="417"/>
      <c r="P114" s="417"/>
      <c r="Q114" s="417"/>
      <c r="R114" s="417"/>
      <c r="S114" s="417"/>
      <c r="T114" s="417"/>
      <c r="U114" s="417"/>
      <c r="V114" s="417"/>
      <c r="W114" s="432"/>
      <c r="X114" s="141"/>
      <c r="Y114" s="429"/>
      <c r="Z114" s="130"/>
      <c r="AA114" s="141"/>
      <c r="AB114" s="426"/>
      <c r="AC114" s="175"/>
      <c r="AD114" s="175"/>
      <c r="AE114" s="175"/>
      <c r="AF114" s="175"/>
      <c r="AG114" s="175"/>
      <c r="AH114" s="175"/>
      <c r="AI114" s="175"/>
      <c r="AJ114" s="175"/>
      <c r="AK114" s="175"/>
      <c r="AL114" s="175"/>
      <c r="AM114" s="175"/>
      <c r="AN114" s="175"/>
    </row>
    <row r="115" spans="1:40" ht="14.25" hidden="1">
      <c r="A115" s="701"/>
      <c r="B115" s="701"/>
      <c r="C115" s="701"/>
      <c r="D115" s="701"/>
      <c r="E115" s="510"/>
      <c r="F115" s="510"/>
      <c r="G115" s="173"/>
      <c r="H115" s="173"/>
      <c r="I115" s="175"/>
      <c r="J115" s="73"/>
      <c r="L115" s="416"/>
      <c r="M115" s="421"/>
      <c r="N115" s="421"/>
      <c r="O115" s="421"/>
      <c r="P115" s="421"/>
      <c r="Q115" s="421"/>
      <c r="R115" s="421"/>
      <c r="S115" s="421"/>
      <c r="T115" s="421"/>
      <c r="U115" s="421"/>
      <c r="V115" s="421"/>
      <c r="W115" s="421"/>
      <c r="X115" s="421"/>
      <c r="Y115" s="421"/>
      <c r="Z115" s="421"/>
      <c r="AA115" s="421"/>
      <c r="AB115" s="426"/>
      <c r="AC115" s="175"/>
      <c r="AD115" s="175"/>
      <c r="AE115" s="175"/>
      <c r="AF115" s="175"/>
      <c r="AG115" s="175"/>
      <c r="AH115" s="175"/>
      <c r="AI115" s="175"/>
      <c r="AJ115" s="175"/>
      <c r="AK115" s="175"/>
      <c r="AL115" s="175"/>
      <c r="AM115" s="175"/>
      <c r="AN115" s="175"/>
    </row>
    <row r="116" spans="1:40" ht="15" customHeight="1">
      <c r="A116" s="701"/>
      <c r="B116" s="701"/>
      <c r="C116" s="701"/>
      <c r="D116" s="510"/>
      <c r="E116" s="510"/>
      <c r="F116" s="510"/>
      <c r="G116" s="515"/>
      <c r="H116" s="510"/>
      <c r="I116" s="2"/>
      <c r="J116" s="73"/>
      <c r="K116" s="2"/>
      <c r="L116" s="416"/>
      <c r="M116" s="130" t="s">
        <v>16</v>
      </c>
      <c r="N116" s="129"/>
      <c r="O116" s="417"/>
      <c r="P116" s="417"/>
      <c r="Q116" s="417"/>
      <c r="R116" s="417"/>
      <c r="S116" s="417"/>
      <c r="T116" s="417"/>
      <c r="U116" s="417"/>
      <c r="V116" s="417"/>
      <c r="W116" s="432"/>
      <c r="X116" s="141"/>
      <c r="Y116" s="429"/>
      <c r="Z116" s="129"/>
      <c r="AA116" s="141"/>
      <c r="AB116" s="426"/>
      <c r="AC116" s="175"/>
      <c r="AD116" s="175"/>
      <c r="AE116" s="175"/>
      <c r="AF116" s="175"/>
      <c r="AG116" s="175"/>
      <c r="AH116" s="175"/>
      <c r="AI116" s="175"/>
      <c r="AJ116" s="175"/>
      <c r="AK116" s="175"/>
      <c r="AL116" s="175"/>
      <c r="AM116" s="175"/>
      <c r="AN116" s="175"/>
    </row>
    <row r="117" spans="1:40" ht="15" customHeight="1">
      <c r="A117" s="701"/>
      <c r="B117" s="701"/>
      <c r="C117" s="510"/>
      <c r="D117" s="510"/>
      <c r="E117" s="510"/>
      <c r="F117" s="510"/>
      <c r="G117" s="515"/>
      <c r="H117" s="510"/>
      <c r="I117" s="2"/>
      <c r="J117" s="73"/>
      <c r="K117" s="2"/>
      <c r="L117" s="416"/>
      <c r="M117" s="129" t="s">
        <v>17</v>
      </c>
      <c r="N117" s="129"/>
      <c r="O117" s="417"/>
      <c r="P117" s="417"/>
      <c r="Q117" s="417"/>
      <c r="R117" s="417"/>
      <c r="S117" s="417"/>
      <c r="T117" s="417"/>
      <c r="U117" s="417"/>
      <c r="V117" s="417"/>
      <c r="W117" s="432"/>
      <c r="X117" s="141"/>
      <c r="Y117" s="429"/>
      <c r="Z117" s="129"/>
      <c r="AA117" s="141"/>
      <c r="AB117" s="426"/>
      <c r="AC117" s="175"/>
      <c r="AD117" s="175"/>
      <c r="AE117" s="175"/>
      <c r="AF117" s="175"/>
      <c r="AG117" s="175"/>
      <c r="AH117" s="175"/>
      <c r="AI117" s="175"/>
      <c r="AJ117" s="175"/>
      <c r="AK117" s="175"/>
      <c r="AL117" s="175"/>
      <c r="AM117" s="175"/>
      <c r="AN117" s="175"/>
    </row>
    <row r="118" spans="1:40" ht="15" customHeight="1">
      <c r="A118" s="701"/>
      <c r="B118" s="510"/>
      <c r="C118" s="510"/>
      <c r="D118" s="510"/>
      <c r="E118" s="510"/>
      <c r="F118" s="510"/>
      <c r="G118" s="515"/>
      <c r="H118" s="510"/>
      <c r="I118" s="2"/>
      <c r="J118" s="73"/>
      <c r="K118" s="2"/>
      <c r="L118" s="416"/>
      <c r="M118" s="135" t="s">
        <v>18</v>
      </c>
      <c r="N118" s="129"/>
      <c r="O118" s="417"/>
      <c r="P118" s="417"/>
      <c r="Q118" s="417"/>
      <c r="R118" s="417"/>
      <c r="S118" s="417"/>
      <c r="T118" s="417"/>
      <c r="U118" s="417"/>
      <c r="V118" s="417"/>
      <c r="W118" s="432"/>
      <c r="X118" s="141"/>
      <c r="Y118" s="429"/>
      <c r="Z118" s="129"/>
      <c r="AA118" s="141"/>
      <c r="AB118" s="426"/>
      <c r="AC118" s="175"/>
      <c r="AD118" s="175"/>
      <c r="AE118" s="175"/>
      <c r="AF118" s="175"/>
      <c r="AG118" s="175"/>
      <c r="AH118" s="175"/>
      <c r="AI118" s="175"/>
      <c r="AJ118" s="175"/>
      <c r="AK118" s="175"/>
      <c r="AL118" s="175"/>
      <c r="AM118" s="175"/>
      <c r="AN118" s="175"/>
    </row>
    <row r="119" spans="1:40" ht="15" customHeight="1">
      <c r="A119" s="175"/>
      <c r="B119" s="175"/>
      <c r="C119" s="175"/>
      <c r="D119" s="175"/>
      <c r="E119" s="175"/>
      <c r="F119" s="175"/>
      <c r="G119" s="440"/>
      <c r="H119" s="175"/>
      <c r="I119" s="481"/>
      <c r="J119" s="73"/>
      <c r="L119" s="416"/>
      <c r="M119" s="144" t="s">
        <v>308</v>
      </c>
      <c r="N119" s="129"/>
      <c r="O119" s="417"/>
      <c r="P119" s="417"/>
      <c r="Q119" s="417"/>
      <c r="R119" s="417"/>
      <c r="S119" s="417"/>
      <c r="T119" s="417"/>
      <c r="U119" s="417"/>
      <c r="V119" s="417"/>
      <c r="W119" s="432"/>
      <c r="X119" s="141"/>
      <c r="Y119" s="429"/>
      <c r="Z119" s="129"/>
      <c r="AA119" s="141"/>
      <c r="AB119" s="426"/>
      <c r="AC119" s="175"/>
      <c r="AD119" s="175"/>
      <c r="AE119" s="175"/>
      <c r="AF119" s="175"/>
      <c r="AG119" s="175"/>
      <c r="AH119" s="175"/>
      <c r="AI119" s="175"/>
      <c r="AJ119" s="175"/>
      <c r="AK119" s="175"/>
      <c r="AL119" s="175"/>
      <c r="AM119" s="175"/>
      <c r="AN119" s="175"/>
    </row>
    <row r="120" spans="1:40" s="31" customFormat="1" ht="102.75" customHeight="1">
      <c r="G120" s="506"/>
      <c r="H120" s="173">
        <v>1</v>
      </c>
      <c r="I120" s="506"/>
      <c r="J120" s="73"/>
      <c r="K120" s="197"/>
      <c r="L120" s="402" t="str">
        <f>mergeValue(A120) &amp;"."&amp; mergeValue(B120)&amp;"."&amp; mergeValue(C120)&amp;"."&amp; mergeValue(D120)&amp;"."&amp; mergeValue(F120)&amp;"."&amp; mergeValue(G120)&amp;"."&amp; mergeValue(H120)</f>
        <v>......1</v>
      </c>
      <c r="M120" s="529"/>
      <c r="N120" s="393"/>
      <c r="O120" s="428"/>
      <c r="P120" s="428"/>
      <c r="Q120" s="428"/>
      <c r="R120" s="392"/>
      <c r="S120" s="540"/>
      <c r="T120" s="392"/>
      <c r="U120" s="540"/>
      <c r="V120" s="438" t="str">
        <f>W120 &amp; "-" &amp; Y120</f>
        <v>-</v>
      </c>
      <c r="W120" s="482"/>
      <c r="X120" s="379" t="s">
        <v>84</v>
      </c>
      <c r="Y120" s="537"/>
      <c r="Z120" s="379" t="s">
        <v>84</v>
      </c>
      <c r="AA120" s="471"/>
      <c r="AB120" s="104"/>
      <c r="AC120" s="173" t="str">
        <f>strCheckDate(O120:AA120)</f>
        <v/>
      </c>
      <c r="AD120" s="173"/>
      <c r="AE120" s="173"/>
      <c r="AF120" s="182"/>
      <c r="AG120" s="173"/>
      <c r="AH120" s="173"/>
      <c r="AI120" s="173"/>
      <c r="AJ120" s="173"/>
      <c r="AK120" s="173"/>
      <c r="AL120" s="173"/>
      <c r="AM120" s="173"/>
      <c r="AN120" s="173"/>
    </row>
    <row r="123" spans="1:40" s="30" customFormat="1" ht="17.100000000000001" customHeight="1">
      <c r="G123" s="30" t="s">
        <v>12</v>
      </c>
      <c r="I123" s="30" t="s">
        <v>68</v>
      </c>
      <c r="U123" s="137"/>
    </row>
    <row r="124" spans="1:40" ht="17.100000000000001" customHeight="1">
      <c r="T124" s="105"/>
      <c r="U124" s="36"/>
    </row>
    <row r="125" spans="1:40" s="31" customFormat="1" ht="22.5">
      <c r="A125" s="701">
        <v>1</v>
      </c>
      <c r="B125" s="173"/>
      <c r="C125" s="173"/>
      <c r="D125" s="173"/>
      <c r="E125" s="184"/>
      <c r="F125" s="284"/>
      <c r="G125" s="284"/>
      <c r="H125" s="284"/>
      <c r="I125" s="194"/>
      <c r="J125" s="506"/>
      <c r="K125" s="509"/>
      <c r="L125" s="402">
        <f>mergeValue(A125)</f>
        <v>1</v>
      </c>
      <c r="M125" s="450" t="s">
        <v>19</v>
      </c>
      <c r="N125" s="437"/>
      <c r="O125" s="713"/>
      <c r="P125" s="713"/>
      <c r="Q125" s="713"/>
      <c r="R125" s="713"/>
      <c r="S125" s="713"/>
      <c r="T125" s="713"/>
      <c r="U125" s="713"/>
      <c r="V125" s="713"/>
      <c r="W125" s="446" t="s">
        <v>718</v>
      </c>
      <c r="X125" s="173"/>
      <c r="Y125" s="173"/>
      <c r="Z125" s="173"/>
      <c r="AA125" s="173"/>
      <c r="AB125" s="173"/>
      <c r="AC125" s="173"/>
      <c r="AD125" s="173"/>
      <c r="AE125" s="173"/>
      <c r="AF125" s="173"/>
      <c r="AG125" s="173"/>
      <c r="AH125" s="173"/>
    </row>
    <row r="126" spans="1:40" s="31" customFormat="1" ht="22.5">
      <c r="A126" s="701"/>
      <c r="B126" s="701">
        <v>1</v>
      </c>
      <c r="C126" s="173"/>
      <c r="D126" s="173"/>
      <c r="E126" s="284"/>
      <c r="F126" s="284"/>
      <c r="G126" s="284"/>
      <c r="H126" s="284"/>
      <c r="I126" s="151"/>
      <c r="J126" s="505"/>
      <c r="K126" s="507"/>
      <c r="L126" s="402" t="str">
        <f>mergeValue(A126) &amp;"."&amp; mergeValue(B126)</f>
        <v>1.1</v>
      </c>
      <c r="M126" s="418" t="s">
        <v>15</v>
      </c>
      <c r="N126" s="437"/>
      <c r="O126" s="713"/>
      <c r="P126" s="713"/>
      <c r="Q126" s="713"/>
      <c r="R126" s="713"/>
      <c r="S126" s="713"/>
      <c r="T126" s="713"/>
      <c r="U126" s="713"/>
      <c r="V126" s="713"/>
      <c r="W126" s="446" t="s">
        <v>459</v>
      </c>
      <c r="X126" s="173"/>
      <c r="Y126" s="173"/>
      <c r="Z126" s="173"/>
      <c r="AA126" s="173"/>
      <c r="AB126" s="173"/>
      <c r="AC126" s="173"/>
      <c r="AD126" s="173"/>
      <c r="AE126" s="173"/>
      <c r="AF126" s="173"/>
      <c r="AG126" s="173"/>
      <c r="AH126" s="173"/>
    </row>
    <row r="127" spans="1:40" s="31" customFormat="1" ht="22.5">
      <c r="A127" s="701"/>
      <c r="B127" s="701"/>
      <c r="C127" s="701">
        <v>1</v>
      </c>
      <c r="D127" s="173"/>
      <c r="E127" s="284"/>
      <c r="F127" s="284"/>
      <c r="G127" s="284"/>
      <c r="H127" s="284"/>
      <c r="I127" s="508"/>
      <c r="J127" s="505"/>
      <c r="K127" s="507"/>
      <c r="L127" s="402" t="str">
        <f>mergeValue(A127) &amp;"."&amp; mergeValue(B127)&amp;"."&amp; mergeValue(C127)</f>
        <v>1.1.1</v>
      </c>
      <c r="M127" s="419" t="s">
        <v>7</v>
      </c>
      <c r="N127" s="437"/>
      <c r="O127" s="713"/>
      <c r="P127" s="713"/>
      <c r="Q127" s="713"/>
      <c r="R127" s="713"/>
      <c r="S127" s="713"/>
      <c r="T127" s="713"/>
      <c r="U127" s="713"/>
      <c r="V127" s="713"/>
      <c r="W127" s="446" t="s">
        <v>600</v>
      </c>
      <c r="X127" s="173"/>
      <c r="Y127" s="173"/>
      <c r="Z127" s="173"/>
      <c r="AA127" s="173"/>
      <c r="AB127" s="173"/>
      <c r="AC127" s="173"/>
      <c r="AD127" s="173"/>
      <c r="AE127" s="173"/>
      <c r="AF127" s="173"/>
      <c r="AG127" s="173"/>
      <c r="AH127" s="173"/>
    </row>
    <row r="128" spans="1:40" s="31" customFormat="1" ht="22.5">
      <c r="A128" s="701"/>
      <c r="B128" s="701"/>
      <c r="C128" s="701"/>
      <c r="D128" s="701">
        <v>1</v>
      </c>
      <c r="E128" s="284"/>
      <c r="F128" s="284"/>
      <c r="G128" s="284"/>
      <c r="H128" s="284"/>
      <c r="I128" s="508"/>
      <c r="J128" s="505"/>
      <c r="K128" s="507"/>
      <c r="L128" s="402" t="str">
        <f>mergeValue(A128) &amp;"."&amp; mergeValue(B128)&amp;"."&amp; mergeValue(C128)&amp;"."&amp; mergeValue(D128)</f>
        <v>1.1.1.1</v>
      </c>
      <c r="M128" s="420" t="s">
        <v>21</v>
      </c>
      <c r="N128" s="437"/>
      <c r="O128" s="713"/>
      <c r="P128" s="713"/>
      <c r="Q128" s="713"/>
      <c r="R128" s="713"/>
      <c r="S128" s="713"/>
      <c r="T128" s="713"/>
      <c r="U128" s="713"/>
      <c r="V128" s="713"/>
      <c r="W128" s="446" t="s">
        <v>601</v>
      </c>
      <c r="X128" s="173"/>
      <c r="Y128" s="173"/>
      <c r="Z128" s="173"/>
      <c r="AA128" s="173"/>
      <c r="AB128" s="173"/>
      <c r="AC128" s="173"/>
      <c r="AD128" s="173"/>
      <c r="AE128" s="173"/>
      <c r="AF128" s="173"/>
      <c r="AG128" s="173"/>
      <c r="AH128" s="173"/>
    </row>
    <row r="129" spans="1:34" s="31" customFormat="1" ht="11.25" hidden="1" customHeight="1">
      <c r="A129" s="701"/>
      <c r="B129" s="701"/>
      <c r="C129" s="701"/>
      <c r="D129" s="701"/>
      <c r="E129" s="701">
        <v>1</v>
      </c>
      <c r="F129" s="284"/>
      <c r="G129" s="284"/>
      <c r="H129" s="173">
        <v>1</v>
      </c>
      <c r="I129" s="701">
        <v>1</v>
      </c>
      <c r="J129" s="284"/>
      <c r="K129" s="511"/>
      <c r="L129" s="402"/>
      <c r="M129" s="422"/>
      <c r="N129" s="169"/>
      <c r="O129" s="401"/>
      <c r="P129" s="401"/>
      <c r="Q129" s="401"/>
      <c r="R129" s="401"/>
      <c r="S129" s="401"/>
      <c r="T129" s="401"/>
      <c r="U129" s="401"/>
      <c r="V129" s="402"/>
      <c r="W129" s="169"/>
      <c r="X129" s="173"/>
      <c r="Y129" s="173"/>
      <c r="Z129" s="173"/>
      <c r="AA129" s="173"/>
      <c r="AB129" s="173"/>
      <c r="AC129" s="173"/>
      <c r="AD129" s="173"/>
      <c r="AE129" s="173"/>
      <c r="AF129" s="173"/>
      <c r="AG129" s="173"/>
      <c r="AH129" s="173"/>
    </row>
    <row r="130" spans="1:34" s="31" customFormat="1" ht="33.75">
      <c r="A130" s="701"/>
      <c r="B130" s="701"/>
      <c r="C130" s="701"/>
      <c r="D130" s="701"/>
      <c r="E130" s="701"/>
      <c r="F130" s="701">
        <v>1</v>
      </c>
      <c r="G130" s="173"/>
      <c r="H130" s="173"/>
      <c r="I130" s="701"/>
      <c r="J130" s="701">
        <v>1</v>
      </c>
      <c r="K130" s="512"/>
      <c r="L130" s="402" t="str">
        <f>mergeValue(A130) &amp;"."&amp; mergeValue(B130)&amp;"."&amp; mergeValue(C130)&amp;"."&amp; mergeValue(D130)&amp;"."&amp;  mergeValue(F130)</f>
        <v>1.1.1.1.1</v>
      </c>
      <c r="M130" s="423" t="s">
        <v>9</v>
      </c>
      <c r="N130" s="169"/>
      <c r="O130" s="703"/>
      <c r="P130" s="703"/>
      <c r="Q130" s="703"/>
      <c r="R130" s="703"/>
      <c r="S130" s="703"/>
      <c r="T130" s="703"/>
      <c r="U130" s="703"/>
      <c r="V130" s="703"/>
      <c r="W130" s="446" t="s">
        <v>720</v>
      </c>
      <c r="X130" s="173"/>
      <c r="Y130" s="182" t="str">
        <f>strCheckUnique(Z130:Z133)</f>
        <v/>
      </c>
      <c r="Z130" s="173"/>
      <c r="AA130" s="182"/>
      <c r="AB130" s="173"/>
      <c r="AC130" s="173"/>
      <c r="AD130" s="173"/>
      <c r="AE130" s="173"/>
      <c r="AF130" s="173"/>
      <c r="AG130" s="173"/>
      <c r="AH130" s="173"/>
    </row>
    <row r="131" spans="1:34" s="31" customFormat="1" ht="99" customHeight="1">
      <c r="A131" s="701"/>
      <c r="B131" s="701"/>
      <c r="C131" s="701"/>
      <c r="D131" s="701"/>
      <c r="E131" s="701"/>
      <c r="F131" s="701"/>
      <c r="G131" s="173">
        <v>1</v>
      </c>
      <c r="H131" s="173"/>
      <c r="I131" s="701"/>
      <c r="J131" s="701"/>
      <c r="K131" s="512">
        <v>1</v>
      </c>
      <c r="L131" s="402" t="str">
        <f>mergeValue(A131) &amp;"."&amp; mergeValue(B131)&amp;"."&amp; mergeValue(C131)&amp;"."&amp; mergeValue(D131)&amp;"."&amp; mergeValue(F131)&amp;"."&amp; mergeValue(G131)</f>
        <v>1.1.1.1.1.1</v>
      </c>
      <c r="M131" s="528"/>
      <c r="N131" s="439"/>
      <c r="O131" s="428"/>
      <c r="P131" s="428"/>
      <c r="Q131" s="539"/>
      <c r="R131" s="707"/>
      <c r="S131" s="697" t="s">
        <v>83</v>
      </c>
      <c r="T131" s="707"/>
      <c r="U131" s="697" t="s">
        <v>84</v>
      </c>
      <c r="V131" s="436"/>
      <c r="W131" s="671" t="s">
        <v>733</v>
      </c>
      <c r="X131" s="173" t="str">
        <f>strCheckDate(O132:V132)</f>
        <v/>
      </c>
      <c r="Y131" s="182"/>
      <c r="Z131" s="182" t="str">
        <f>IF(M131="","",M131 )</f>
        <v/>
      </c>
      <c r="AA131" s="182"/>
      <c r="AB131" s="182"/>
      <c r="AC131" s="182"/>
      <c r="AD131" s="173"/>
      <c r="AE131" s="173"/>
      <c r="AF131" s="173"/>
      <c r="AG131" s="173"/>
      <c r="AH131" s="173"/>
    </row>
    <row r="132" spans="1:34" s="31" customFormat="1" ht="0.2" customHeight="1">
      <c r="A132" s="701"/>
      <c r="B132" s="701"/>
      <c r="C132" s="701"/>
      <c r="D132" s="701"/>
      <c r="E132" s="701"/>
      <c r="F132" s="701"/>
      <c r="G132" s="173"/>
      <c r="H132" s="173"/>
      <c r="I132" s="701"/>
      <c r="J132" s="701"/>
      <c r="K132" s="512"/>
      <c r="L132" s="244"/>
      <c r="M132" s="451"/>
      <c r="N132" s="439"/>
      <c r="O132" s="428"/>
      <c r="P132" s="428"/>
      <c r="Q132" s="438" t="str">
        <f>R131 &amp; "-" &amp; T131</f>
        <v>-</v>
      </c>
      <c r="R132" s="696"/>
      <c r="S132" s="697"/>
      <c r="T132" s="696"/>
      <c r="U132" s="697"/>
      <c r="V132" s="436"/>
      <c r="W132" s="672"/>
      <c r="X132" s="173"/>
      <c r="Y132" s="173"/>
      <c r="Z132" s="173"/>
      <c r="AA132" s="173"/>
      <c r="AB132" s="173"/>
      <c r="AC132" s="173"/>
      <c r="AD132" s="173"/>
      <c r="AE132" s="173"/>
      <c r="AF132" s="173"/>
      <c r="AG132" s="173"/>
      <c r="AH132" s="173"/>
    </row>
    <row r="133" spans="1:34" ht="15" customHeight="1">
      <c r="A133" s="701"/>
      <c r="B133" s="701"/>
      <c r="C133" s="701"/>
      <c r="D133" s="701"/>
      <c r="E133" s="701"/>
      <c r="F133" s="701"/>
      <c r="G133" s="284"/>
      <c r="H133" s="173"/>
      <c r="I133" s="701"/>
      <c r="J133" s="701"/>
      <c r="K133" s="511"/>
      <c r="L133" s="416"/>
      <c r="M133" s="424" t="s">
        <v>24</v>
      </c>
      <c r="N133" s="421"/>
      <c r="O133" s="417"/>
      <c r="P133" s="417"/>
      <c r="Q133" s="417"/>
      <c r="R133" s="432"/>
      <c r="S133" s="141"/>
      <c r="T133" s="429"/>
      <c r="U133" s="421"/>
      <c r="V133" s="426"/>
      <c r="W133" s="673"/>
      <c r="X133" s="175"/>
      <c r="Y133" s="175"/>
      <c r="Z133" s="175"/>
      <c r="AA133" s="175"/>
      <c r="AB133" s="175"/>
      <c r="AC133" s="175"/>
      <c r="AD133" s="175"/>
      <c r="AE133" s="175"/>
      <c r="AF133" s="175"/>
      <c r="AG133" s="175"/>
      <c r="AH133" s="175"/>
    </row>
    <row r="134" spans="1:34" ht="15" customHeight="1">
      <c r="A134" s="701"/>
      <c r="B134" s="701"/>
      <c r="C134" s="701"/>
      <c r="D134" s="701"/>
      <c r="E134" s="701"/>
      <c r="F134" s="284"/>
      <c r="G134" s="284"/>
      <c r="H134" s="173"/>
      <c r="I134" s="701"/>
      <c r="J134" s="284"/>
      <c r="K134" s="511"/>
      <c r="L134" s="416"/>
      <c r="M134" s="421" t="s">
        <v>10</v>
      </c>
      <c r="N134" s="130"/>
      <c r="O134" s="417"/>
      <c r="P134" s="417"/>
      <c r="Q134" s="417"/>
      <c r="R134" s="432"/>
      <c r="S134" s="141"/>
      <c r="T134" s="429"/>
      <c r="U134" s="130"/>
      <c r="V134" s="141"/>
      <c r="W134" s="426"/>
      <c r="X134" s="175"/>
      <c r="Y134" s="175"/>
      <c r="Z134" s="175"/>
      <c r="AA134" s="175"/>
      <c r="AB134" s="175"/>
      <c r="AC134" s="175"/>
      <c r="AD134" s="175"/>
      <c r="AE134" s="175"/>
      <c r="AF134" s="175"/>
      <c r="AG134" s="175"/>
      <c r="AH134" s="175"/>
    </row>
    <row r="135" spans="1:34" ht="0.2" customHeight="1">
      <c r="A135" s="701"/>
      <c r="B135" s="701"/>
      <c r="C135" s="701"/>
      <c r="D135" s="701"/>
      <c r="E135" s="510"/>
      <c r="F135" s="284"/>
      <c r="G135" s="284"/>
      <c r="H135" s="284"/>
      <c r="I135" s="506"/>
      <c r="J135" s="73"/>
      <c r="K135" s="509"/>
      <c r="L135" s="416"/>
      <c r="M135" s="421"/>
      <c r="N135" s="129"/>
      <c r="O135" s="417"/>
      <c r="P135" s="417"/>
      <c r="Q135" s="417"/>
      <c r="R135" s="432"/>
      <c r="S135" s="141"/>
      <c r="T135" s="429"/>
      <c r="U135" s="129"/>
      <c r="V135" s="141"/>
      <c r="W135" s="426"/>
      <c r="X135" s="175"/>
      <c r="Y135" s="175"/>
      <c r="Z135" s="175"/>
      <c r="AA135" s="175"/>
      <c r="AB135" s="175"/>
      <c r="AC135" s="175"/>
      <c r="AD135" s="175"/>
      <c r="AE135" s="175"/>
      <c r="AF135" s="175"/>
      <c r="AG135" s="175"/>
      <c r="AH135" s="175"/>
    </row>
    <row r="136" spans="1:34" ht="15" customHeight="1">
      <c r="A136" s="701"/>
      <c r="B136" s="701"/>
      <c r="C136" s="701"/>
      <c r="D136" s="510"/>
      <c r="E136" s="510"/>
      <c r="F136" s="284"/>
      <c r="G136" s="284"/>
      <c r="H136" s="284"/>
      <c r="I136" s="506"/>
      <c r="J136" s="73"/>
      <c r="K136" s="509"/>
      <c r="L136" s="416"/>
      <c r="M136" s="130" t="s">
        <v>16</v>
      </c>
      <c r="N136" s="129"/>
      <c r="O136" s="417"/>
      <c r="P136" s="417"/>
      <c r="Q136" s="417"/>
      <c r="R136" s="432"/>
      <c r="S136" s="141"/>
      <c r="T136" s="429"/>
      <c r="U136" s="129"/>
      <c r="V136" s="141"/>
      <c r="W136" s="426"/>
      <c r="X136" s="175"/>
      <c r="Y136" s="175"/>
      <c r="Z136" s="175"/>
      <c r="AA136" s="175"/>
      <c r="AB136" s="175"/>
      <c r="AC136" s="175"/>
      <c r="AD136" s="175"/>
      <c r="AE136" s="175"/>
      <c r="AF136" s="175"/>
      <c r="AG136" s="175"/>
      <c r="AH136" s="175"/>
    </row>
    <row r="137" spans="1:34" ht="15" customHeight="1">
      <c r="A137" s="701"/>
      <c r="B137" s="701"/>
      <c r="C137" s="510"/>
      <c r="D137" s="510"/>
      <c r="E137" s="510"/>
      <c r="F137" s="510"/>
      <c r="G137" s="515"/>
      <c r="H137" s="506"/>
      <c r="I137" s="513"/>
      <c r="J137" s="73"/>
      <c r="K137" s="514"/>
      <c r="L137" s="416"/>
      <c r="M137" s="129" t="s">
        <v>17</v>
      </c>
      <c r="N137" s="129"/>
      <c r="O137" s="417"/>
      <c r="P137" s="417"/>
      <c r="Q137" s="417"/>
      <c r="R137" s="432"/>
      <c r="S137" s="141"/>
      <c r="T137" s="429"/>
      <c r="U137" s="129"/>
      <c r="V137" s="141"/>
      <c r="W137" s="426"/>
      <c r="X137" s="175"/>
      <c r="Y137" s="175"/>
      <c r="Z137" s="175"/>
      <c r="AA137" s="175"/>
      <c r="AB137" s="175"/>
      <c r="AC137" s="175"/>
      <c r="AD137" s="175"/>
      <c r="AE137" s="175"/>
      <c r="AF137" s="175"/>
      <c r="AG137" s="175"/>
      <c r="AH137" s="175"/>
    </row>
    <row r="138" spans="1:34" ht="15" customHeight="1">
      <c r="A138" s="701"/>
      <c r="B138" s="510"/>
      <c r="C138" s="510"/>
      <c r="D138" s="510"/>
      <c r="E138" s="510"/>
      <c r="F138" s="510"/>
      <c r="G138" s="515"/>
      <c r="H138" s="506"/>
      <c r="I138" s="506"/>
      <c r="J138" s="73"/>
      <c r="K138" s="509"/>
      <c r="L138" s="416"/>
      <c r="M138" s="135" t="s">
        <v>18</v>
      </c>
      <c r="N138" s="129"/>
      <c r="O138" s="417"/>
      <c r="P138" s="417"/>
      <c r="Q138" s="417"/>
      <c r="R138" s="432"/>
      <c r="S138" s="141"/>
      <c r="T138" s="429"/>
      <c r="U138" s="129"/>
      <c r="V138" s="141"/>
      <c r="W138" s="426"/>
      <c r="X138" s="175"/>
      <c r="Y138" s="175"/>
      <c r="Z138" s="175"/>
      <c r="AA138" s="175"/>
      <c r="AB138" s="175"/>
      <c r="AC138" s="175"/>
      <c r="AD138" s="175"/>
      <c r="AE138" s="175"/>
      <c r="AF138" s="175"/>
      <c r="AG138" s="175"/>
      <c r="AH138" s="175"/>
    </row>
    <row r="139" spans="1:34" ht="15" customHeight="1">
      <c r="L139" s="391"/>
      <c r="M139" s="144" t="s">
        <v>308</v>
      </c>
      <c r="N139" s="129"/>
      <c r="O139" s="417"/>
      <c r="P139" s="417"/>
      <c r="Q139" s="417"/>
      <c r="R139" s="432"/>
      <c r="S139" s="141"/>
      <c r="T139" s="429"/>
      <c r="U139" s="129"/>
      <c r="V139" s="141"/>
      <c r="W139" s="426"/>
      <c r="X139" s="175"/>
      <c r="Y139" s="175"/>
      <c r="Z139" s="175"/>
      <c r="AA139" s="175"/>
      <c r="AB139" s="175"/>
      <c r="AC139" s="175"/>
      <c r="AD139" s="175"/>
      <c r="AE139" s="175"/>
      <c r="AF139" s="175"/>
      <c r="AG139" s="175"/>
      <c r="AH139" s="175"/>
    </row>
    <row r="140" spans="1:34" ht="17.100000000000001" customHeight="1">
      <c r="X140" s="175"/>
      <c r="Y140" s="175"/>
      <c r="Z140" s="175"/>
      <c r="AA140" s="175"/>
      <c r="AB140" s="175"/>
      <c r="AC140" s="175"/>
      <c r="AD140" s="175"/>
      <c r="AE140" s="175"/>
      <c r="AF140" s="175"/>
      <c r="AG140" s="175"/>
      <c r="AH140" s="175"/>
    </row>
    <row r="141" spans="1:34" s="30" customFormat="1" ht="17.100000000000001" customHeight="1">
      <c r="G141" s="30" t="s">
        <v>12</v>
      </c>
      <c r="I141" s="30" t="s">
        <v>182</v>
      </c>
      <c r="V141" s="137"/>
      <c r="X141" s="185"/>
      <c r="Y141" s="185"/>
      <c r="Z141" s="185"/>
      <c r="AA141" s="185"/>
      <c r="AB141" s="185"/>
      <c r="AC141" s="185"/>
      <c r="AD141" s="185"/>
      <c r="AE141" s="185"/>
      <c r="AF141" s="185"/>
      <c r="AG141" s="185"/>
      <c r="AH141" s="185"/>
    </row>
    <row r="142" spans="1:34" ht="17.100000000000001" customHeight="1">
      <c r="T142" s="105"/>
      <c r="U142" s="36"/>
      <c r="X142" s="175"/>
      <c r="Y142" s="175"/>
      <c r="Z142" s="175"/>
      <c r="AA142" s="175"/>
      <c r="AB142" s="175"/>
      <c r="AC142" s="175"/>
      <c r="AD142" s="175"/>
      <c r="AE142" s="175"/>
      <c r="AF142" s="175"/>
      <c r="AG142" s="175"/>
      <c r="AH142" s="175"/>
    </row>
    <row r="143" spans="1:34" s="31" customFormat="1" ht="22.5">
      <c r="A143" s="701">
        <v>1</v>
      </c>
      <c r="B143" s="173"/>
      <c r="C143" s="173"/>
      <c r="D143" s="173"/>
      <c r="E143" s="184"/>
      <c r="F143" s="284"/>
      <c r="G143" s="284"/>
      <c r="H143" s="284"/>
      <c r="I143" s="194"/>
      <c r="J143" s="506"/>
      <c r="K143" s="509"/>
      <c r="L143" s="402">
        <f>mergeValue(A143)</f>
        <v>1</v>
      </c>
      <c r="M143" s="450" t="s">
        <v>19</v>
      </c>
      <c r="N143" s="437"/>
      <c r="O143" s="713"/>
      <c r="P143" s="713"/>
      <c r="Q143" s="713"/>
      <c r="R143" s="713"/>
      <c r="S143" s="713"/>
      <c r="T143" s="713"/>
      <c r="U143" s="713"/>
      <c r="V143" s="713"/>
      <c r="W143" s="446" t="s">
        <v>718</v>
      </c>
      <c r="X143" s="173"/>
      <c r="Y143" s="173"/>
      <c r="Z143" s="173"/>
      <c r="AA143" s="173"/>
      <c r="AB143" s="173"/>
      <c r="AC143" s="173"/>
      <c r="AD143" s="173"/>
      <c r="AE143" s="173"/>
      <c r="AF143" s="173"/>
      <c r="AG143" s="173"/>
      <c r="AH143" s="173"/>
    </row>
    <row r="144" spans="1:34" s="31" customFormat="1" ht="22.5">
      <c r="A144" s="701"/>
      <c r="B144" s="701">
        <v>1</v>
      </c>
      <c r="C144" s="173"/>
      <c r="D144" s="173"/>
      <c r="E144" s="284"/>
      <c r="F144" s="284"/>
      <c r="G144" s="284"/>
      <c r="H144" s="284"/>
      <c r="I144" s="151"/>
      <c r="J144" s="505"/>
      <c r="K144" s="507"/>
      <c r="L144" s="402" t="str">
        <f>mergeValue(A144) &amp;"."&amp; mergeValue(B144)</f>
        <v>1.1</v>
      </c>
      <c r="M144" s="418" t="s">
        <v>15</v>
      </c>
      <c r="N144" s="437"/>
      <c r="O144" s="713"/>
      <c r="P144" s="713"/>
      <c r="Q144" s="713"/>
      <c r="R144" s="713"/>
      <c r="S144" s="713"/>
      <c r="T144" s="713"/>
      <c r="U144" s="713"/>
      <c r="V144" s="713"/>
      <c r="W144" s="446" t="s">
        <v>459</v>
      </c>
      <c r="X144" s="173"/>
      <c r="Y144" s="173"/>
      <c r="Z144" s="173"/>
      <c r="AA144" s="173"/>
      <c r="AB144" s="173"/>
      <c r="AC144" s="173"/>
      <c r="AD144" s="173"/>
      <c r="AE144" s="173"/>
      <c r="AF144" s="173"/>
      <c r="AG144" s="173"/>
      <c r="AH144" s="173"/>
    </row>
    <row r="145" spans="1:35" s="31" customFormat="1" ht="22.5">
      <c r="A145" s="701"/>
      <c r="B145" s="701"/>
      <c r="C145" s="701">
        <v>1</v>
      </c>
      <c r="D145" s="173"/>
      <c r="E145" s="284"/>
      <c r="F145" s="284"/>
      <c r="G145" s="284"/>
      <c r="H145" s="284"/>
      <c r="I145" s="508"/>
      <c r="J145" s="505"/>
      <c r="K145" s="507"/>
      <c r="L145" s="402" t="str">
        <f>mergeValue(A145) &amp;"."&amp; mergeValue(B145)&amp;"."&amp; mergeValue(C145)</f>
        <v>1.1.1</v>
      </c>
      <c r="M145" s="419" t="s">
        <v>7</v>
      </c>
      <c r="N145" s="437"/>
      <c r="O145" s="713"/>
      <c r="P145" s="713"/>
      <c r="Q145" s="713"/>
      <c r="R145" s="713"/>
      <c r="S145" s="713"/>
      <c r="T145" s="713"/>
      <c r="U145" s="713"/>
      <c r="V145" s="713"/>
      <c r="W145" s="446" t="s">
        <v>600</v>
      </c>
      <c r="X145" s="173"/>
      <c r="Y145" s="173"/>
      <c r="Z145" s="173"/>
      <c r="AA145" s="173"/>
      <c r="AB145" s="173"/>
      <c r="AC145" s="173"/>
      <c r="AD145" s="173"/>
      <c r="AE145" s="173"/>
      <c r="AF145" s="173"/>
      <c r="AG145" s="173"/>
      <c r="AH145" s="173"/>
    </row>
    <row r="146" spans="1:35" s="31" customFormat="1" ht="22.5">
      <c r="A146" s="701"/>
      <c r="B146" s="701"/>
      <c r="C146" s="701"/>
      <c r="D146" s="701">
        <v>1</v>
      </c>
      <c r="E146" s="284"/>
      <c r="F146" s="284"/>
      <c r="G146" s="284"/>
      <c r="H146" s="284"/>
      <c r="I146" s="508"/>
      <c r="J146" s="505"/>
      <c r="K146" s="507"/>
      <c r="L146" s="402" t="str">
        <f>mergeValue(A146) &amp;"."&amp; mergeValue(B146)&amp;"."&amp; mergeValue(C146)&amp;"."&amp; mergeValue(D146)</f>
        <v>1.1.1.1</v>
      </c>
      <c r="M146" s="420" t="s">
        <v>21</v>
      </c>
      <c r="N146" s="437"/>
      <c r="O146" s="713"/>
      <c r="P146" s="713"/>
      <c r="Q146" s="713"/>
      <c r="R146" s="713"/>
      <c r="S146" s="713"/>
      <c r="T146" s="713"/>
      <c r="U146" s="713"/>
      <c r="V146" s="713"/>
      <c r="W146" s="446" t="s">
        <v>601</v>
      </c>
      <c r="X146" s="173"/>
      <c r="Y146" s="173"/>
      <c r="Z146" s="173"/>
      <c r="AA146" s="173"/>
      <c r="AB146" s="173"/>
      <c r="AC146" s="173"/>
      <c r="AD146" s="173"/>
      <c r="AE146" s="173"/>
      <c r="AF146" s="173"/>
      <c r="AG146" s="173"/>
      <c r="AH146" s="173"/>
    </row>
    <row r="147" spans="1:35" s="31" customFormat="1" ht="11.25" hidden="1" customHeight="1">
      <c r="A147" s="701"/>
      <c r="B147" s="701"/>
      <c r="C147" s="701"/>
      <c r="D147" s="701"/>
      <c r="E147" s="701">
        <v>1</v>
      </c>
      <c r="F147" s="284"/>
      <c r="G147" s="284"/>
      <c r="H147" s="173">
        <v>1</v>
      </c>
      <c r="I147" s="701">
        <v>1</v>
      </c>
      <c r="J147" s="284"/>
      <c r="K147" s="511"/>
      <c r="L147" s="402"/>
      <c r="M147" s="422"/>
      <c r="N147" s="169"/>
      <c r="O147" s="401"/>
      <c r="P147" s="401"/>
      <c r="Q147" s="401"/>
      <c r="R147" s="401"/>
      <c r="S147" s="401"/>
      <c r="T147" s="401"/>
      <c r="U147" s="401"/>
      <c r="V147" s="402"/>
      <c r="W147" s="169"/>
      <c r="X147" s="173"/>
      <c r="Y147" s="173"/>
      <c r="Z147" s="173"/>
      <c r="AA147" s="173"/>
      <c r="AB147" s="173"/>
      <c r="AC147" s="173"/>
      <c r="AD147" s="173"/>
      <c r="AE147" s="173"/>
      <c r="AF147" s="173"/>
      <c r="AG147" s="173"/>
      <c r="AH147" s="173"/>
    </row>
    <row r="148" spans="1:35" s="31" customFormat="1" ht="33.75">
      <c r="A148" s="701"/>
      <c r="B148" s="701"/>
      <c r="C148" s="701"/>
      <c r="D148" s="701"/>
      <c r="E148" s="701"/>
      <c r="F148" s="701">
        <v>1</v>
      </c>
      <c r="G148" s="173"/>
      <c r="H148" s="173"/>
      <c r="I148" s="701"/>
      <c r="J148" s="701">
        <v>1</v>
      </c>
      <c r="K148" s="512"/>
      <c r="L148" s="402" t="str">
        <f>mergeValue(A148) &amp;"."&amp; mergeValue(B148)&amp;"."&amp; mergeValue(C148)&amp;"."&amp; mergeValue(D148)&amp;"."&amp;  mergeValue(F148)</f>
        <v>1.1.1.1.1</v>
      </c>
      <c r="M148" s="423" t="s">
        <v>9</v>
      </c>
      <c r="N148" s="169"/>
      <c r="O148" s="703"/>
      <c r="P148" s="703"/>
      <c r="Q148" s="703"/>
      <c r="R148" s="703"/>
      <c r="S148" s="703"/>
      <c r="T148" s="703"/>
      <c r="U148" s="703"/>
      <c r="V148" s="703"/>
      <c r="W148" s="446" t="s">
        <v>720</v>
      </c>
      <c r="X148" s="173"/>
      <c r="Y148" s="182" t="str">
        <f>strCheckUnique(Z148:Z151)</f>
        <v/>
      </c>
      <c r="Z148" s="173"/>
      <c r="AA148" s="182"/>
      <c r="AB148" s="173"/>
      <c r="AC148" s="173"/>
      <c r="AD148" s="173"/>
      <c r="AE148" s="173"/>
      <c r="AF148" s="173"/>
      <c r="AG148" s="173"/>
      <c r="AH148" s="173"/>
    </row>
    <row r="149" spans="1:35" s="31" customFormat="1" ht="99" customHeight="1">
      <c r="A149" s="701"/>
      <c r="B149" s="701"/>
      <c r="C149" s="701"/>
      <c r="D149" s="701"/>
      <c r="E149" s="701"/>
      <c r="F149" s="701"/>
      <c r="G149" s="173">
        <v>1</v>
      </c>
      <c r="H149" s="173"/>
      <c r="I149" s="701"/>
      <c r="J149" s="701"/>
      <c r="K149" s="512">
        <v>1</v>
      </c>
      <c r="L149" s="402" t="str">
        <f>mergeValue(A149) &amp;"."&amp; mergeValue(B149)&amp;"."&amp; mergeValue(C149)&amp;"."&amp; mergeValue(D149)&amp;"."&amp; mergeValue(F149)&amp;"."&amp; mergeValue(G149)</f>
        <v>1.1.1.1.1.1</v>
      </c>
      <c r="M149" s="528"/>
      <c r="N149" s="439"/>
      <c r="O149" s="428"/>
      <c r="P149" s="428"/>
      <c r="Q149" s="539"/>
      <c r="R149" s="707"/>
      <c r="S149" s="697" t="s">
        <v>83</v>
      </c>
      <c r="T149" s="707"/>
      <c r="U149" s="697" t="s">
        <v>84</v>
      </c>
      <c r="V149" s="436"/>
      <c r="W149" s="671" t="s">
        <v>733</v>
      </c>
      <c r="X149" s="173" t="str">
        <f>strCheckDate(O150:V150)</f>
        <v/>
      </c>
      <c r="Y149" s="182"/>
      <c r="Z149" s="182" t="str">
        <f>IF(M149="","",M149 )</f>
        <v/>
      </c>
      <c r="AA149" s="182"/>
      <c r="AB149" s="182"/>
      <c r="AC149" s="182"/>
      <c r="AD149" s="173"/>
      <c r="AE149" s="173"/>
      <c r="AF149" s="173"/>
      <c r="AG149" s="173"/>
      <c r="AH149" s="173"/>
    </row>
    <row r="150" spans="1:35" s="31" customFormat="1" ht="0.2" customHeight="1">
      <c r="A150" s="701"/>
      <c r="B150" s="701"/>
      <c r="C150" s="701"/>
      <c r="D150" s="701"/>
      <c r="E150" s="701"/>
      <c r="F150" s="701"/>
      <c r="G150" s="173"/>
      <c r="H150" s="173"/>
      <c r="I150" s="701"/>
      <c r="J150" s="701"/>
      <c r="K150" s="512"/>
      <c r="L150" s="244"/>
      <c r="M150" s="451"/>
      <c r="N150" s="439"/>
      <c r="O150" s="428"/>
      <c r="P150" s="428"/>
      <c r="Q150" s="438" t="str">
        <f>R149 &amp; "-" &amp; T149</f>
        <v>-</v>
      </c>
      <c r="R150" s="696"/>
      <c r="S150" s="697"/>
      <c r="T150" s="696"/>
      <c r="U150" s="697"/>
      <c r="V150" s="436"/>
      <c r="W150" s="672"/>
      <c r="X150" s="173"/>
      <c r="Y150" s="173"/>
      <c r="Z150" s="173"/>
      <c r="AA150" s="173"/>
      <c r="AB150" s="173"/>
      <c r="AC150" s="173"/>
      <c r="AD150" s="173"/>
      <c r="AE150" s="173"/>
      <c r="AF150" s="173"/>
      <c r="AG150" s="173"/>
      <c r="AH150" s="173"/>
    </row>
    <row r="151" spans="1:35" ht="15" customHeight="1">
      <c r="A151" s="701"/>
      <c r="B151" s="701"/>
      <c r="C151" s="701"/>
      <c r="D151" s="701"/>
      <c r="E151" s="701"/>
      <c r="F151" s="701"/>
      <c r="G151" s="284"/>
      <c r="H151" s="173"/>
      <c r="I151" s="701"/>
      <c r="J151" s="701"/>
      <c r="K151" s="511"/>
      <c r="L151" s="416"/>
      <c r="M151" s="424" t="s">
        <v>24</v>
      </c>
      <c r="N151" s="421"/>
      <c r="O151" s="417"/>
      <c r="P151" s="417"/>
      <c r="Q151" s="417"/>
      <c r="R151" s="432"/>
      <c r="S151" s="141"/>
      <c r="T151" s="429"/>
      <c r="U151" s="421"/>
      <c r="V151" s="426"/>
      <c r="W151" s="673"/>
      <c r="X151" s="175"/>
      <c r="Y151" s="175"/>
      <c r="Z151" s="175"/>
      <c r="AA151" s="175"/>
      <c r="AB151" s="175"/>
      <c r="AC151" s="175"/>
      <c r="AD151" s="175"/>
      <c r="AE151" s="175"/>
      <c r="AF151" s="175"/>
      <c r="AG151" s="175"/>
      <c r="AH151" s="175"/>
    </row>
    <row r="152" spans="1:35" ht="15" customHeight="1">
      <c r="A152" s="701"/>
      <c r="B152" s="701"/>
      <c r="C152" s="701"/>
      <c r="D152" s="701"/>
      <c r="E152" s="701"/>
      <c r="F152" s="284"/>
      <c r="G152" s="284"/>
      <c r="H152" s="173"/>
      <c r="I152" s="701"/>
      <c r="J152" s="284"/>
      <c r="K152" s="511"/>
      <c r="L152" s="416"/>
      <c r="M152" s="421" t="s">
        <v>10</v>
      </c>
      <c r="N152" s="130"/>
      <c r="O152" s="417"/>
      <c r="P152" s="417"/>
      <c r="Q152" s="417"/>
      <c r="R152" s="432"/>
      <c r="S152" s="141"/>
      <c r="T152" s="429"/>
      <c r="U152" s="130"/>
      <c r="V152" s="141"/>
      <c r="W152" s="426"/>
      <c r="X152" s="175"/>
      <c r="Y152" s="175"/>
      <c r="Z152" s="175"/>
      <c r="AA152" s="175"/>
      <c r="AB152" s="175"/>
      <c r="AC152" s="175"/>
      <c r="AD152" s="175"/>
      <c r="AE152" s="175"/>
      <c r="AF152" s="175"/>
      <c r="AG152" s="175"/>
      <c r="AH152" s="175"/>
    </row>
    <row r="153" spans="1:35" ht="15" hidden="1" customHeight="1">
      <c r="A153" s="701"/>
      <c r="B153" s="701"/>
      <c r="C153" s="701"/>
      <c r="D153" s="701"/>
      <c r="E153" s="510"/>
      <c r="F153" s="284"/>
      <c r="G153" s="284"/>
      <c r="H153" s="284"/>
      <c r="I153" s="506"/>
      <c r="J153" s="73"/>
      <c r="K153" s="509"/>
      <c r="L153" s="416"/>
      <c r="M153" s="421"/>
      <c r="N153" s="421"/>
      <c r="O153" s="421"/>
      <c r="P153" s="421"/>
      <c r="Q153" s="421"/>
      <c r="R153" s="421"/>
      <c r="S153" s="421"/>
      <c r="T153" s="421"/>
      <c r="U153" s="421"/>
      <c r="V153" s="141"/>
      <c r="W153" s="426"/>
      <c r="X153" s="175"/>
      <c r="Y153" s="175"/>
      <c r="Z153" s="175"/>
      <c r="AA153" s="175"/>
      <c r="AB153" s="175"/>
      <c r="AC153" s="175"/>
      <c r="AD153" s="175"/>
      <c r="AE153" s="175"/>
      <c r="AF153" s="175"/>
      <c r="AG153" s="175"/>
      <c r="AH153" s="175"/>
      <c r="AI153" s="175"/>
    </row>
    <row r="154" spans="1:35" ht="15" customHeight="1">
      <c r="A154" s="701"/>
      <c r="B154" s="701"/>
      <c r="C154" s="701"/>
      <c r="D154" s="510"/>
      <c r="E154" s="510"/>
      <c r="F154" s="284"/>
      <c r="G154" s="284"/>
      <c r="H154" s="284"/>
      <c r="I154" s="506"/>
      <c r="J154" s="73"/>
      <c r="K154" s="509"/>
      <c r="L154" s="416"/>
      <c r="M154" s="130" t="s">
        <v>16</v>
      </c>
      <c r="N154" s="129"/>
      <c r="O154" s="417"/>
      <c r="P154" s="417"/>
      <c r="Q154" s="417"/>
      <c r="R154" s="432"/>
      <c r="S154" s="141"/>
      <c r="T154" s="429"/>
      <c r="U154" s="129"/>
      <c r="V154" s="141"/>
      <c r="W154" s="426"/>
      <c r="X154" s="175"/>
      <c r="Y154" s="175"/>
      <c r="Z154" s="175"/>
      <c r="AA154" s="175"/>
      <c r="AB154" s="175"/>
      <c r="AC154" s="175"/>
      <c r="AD154" s="175"/>
      <c r="AE154" s="175"/>
      <c r="AF154" s="175"/>
      <c r="AG154" s="175"/>
      <c r="AH154" s="175"/>
    </row>
    <row r="155" spans="1:35" ht="15" customHeight="1">
      <c r="A155" s="701"/>
      <c r="B155" s="701"/>
      <c r="C155" s="510"/>
      <c r="D155" s="510"/>
      <c r="E155" s="510"/>
      <c r="F155" s="510"/>
      <c r="G155" s="515"/>
      <c r="H155" s="506"/>
      <c r="I155" s="513"/>
      <c r="J155" s="73"/>
      <c r="K155" s="514"/>
      <c r="L155" s="416"/>
      <c r="M155" s="129" t="s">
        <v>17</v>
      </c>
      <c r="N155" s="129"/>
      <c r="O155" s="417"/>
      <c r="P155" s="417"/>
      <c r="Q155" s="417"/>
      <c r="R155" s="432"/>
      <c r="S155" s="141"/>
      <c r="T155" s="429"/>
      <c r="U155" s="129"/>
      <c r="V155" s="141"/>
      <c r="W155" s="426"/>
      <c r="X155" s="175"/>
      <c r="Y155" s="175"/>
      <c r="Z155" s="175"/>
      <c r="AA155" s="175"/>
      <c r="AB155" s="175"/>
      <c r="AC155" s="175"/>
      <c r="AD155" s="175"/>
      <c r="AE155" s="175"/>
      <c r="AF155" s="175"/>
      <c r="AG155" s="175"/>
      <c r="AH155" s="175"/>
    </row>
    <row r="156" spans="1:35" ht="15" customHeight="1">
      <c r="A156" s="701"/>
      <c r="B156" s="510"/>
      <c r="C156" s="510"/>
      <c r="D156" s="510"/>
      <c r="E156" s="510"/>
      <c r="F156" s="510"/>
      <c r="G156" s="515"/>
      <c r="H156" s="506"/>
      <c r="I156" s="506"/>
      <c r="J156" s="73"/>
      <c r="K156" s="509"/>
      <c r="L156" s="416"/>
      <c r="M156" s="135" t="s">
        <v>18</v>
      </c>
      <c r="N156" s="129"/>
      <c r="O156" s="417"/>
      <c r="P156" s="417"/>
      <c r="Q156" s="417"/>
      <c r="R156" s="432"/>
      <c r="S156" s="141"/>
      <c r="T156" s="429"/>
      <c r="U156" s="129"/>
      <c r="V156" s="141"/>
      <c r="W156" s="426"/>
      <c r="X156" s="175"/>
      <c r="Y156" s="175"/>
      <c r="Z156" s="175"/>
      <c r="AA156" s="175"/>
      <c r="AB156" s="175"/>
      <c r="AC156" s="175"/>
      <c r="AD156" s="175"/>
      <c r="AE156" s="175"/>
      <c r="AF156" s="175"/>
      <c r="AG156" s="175"/>
      <c r="AH156" s="175"/>
    </row>
    <row r="157" spans="1:35" ht="15" customHeight="1">
      <c r="L157" s="416"/>
      <c r="M157" s="144" t="s">
        <v>308</v>
      </c>
      <c r="N157" s="129"/>
      <c r="O157" s="417"/>
      <c r="P157" s="417"/>
      <c r="Q157" s="417"/>
      <c r="R157" s="432"/>
      <c r="S157" s="141"/>
      <c r="T157" s="429"/>
      <c r="U157" s="129"/>
      <c r="V157" s="141"/>
      <c r="W157" s="426"/>
      <c r="X157" s="175"/>
      <c r="Y157" s="175"/>
      <c r="Z157" s="175"/>
      <c r="AA157" s="175"/>
      <c r="AB157" s="175"/>
      <c r="AC157" s="175"/>
      <c r="AD157" s="175"/>
      <c r="AE157" s="175"/>
      <c r="AF157" s="175"/>
      <c r="AG157" s="175"/>
      <c r="AH157" s="175"/>
    </row>
    <row r="158" spans="1:35" ht="17.100000000000001" customHeight="1">
      <c r="X158" s="175"/>
      <c r="Y158" s="175"/>
      <c r="Z158" s="175"/>
      <c r="AA158" s="175"/>
      <c r="AB158" s="175"/>
      <c r="AC158" s="175"/>
      <c r="AD158" s="175"/>
      <c r="AE158" s="175"/>
      <c r="AF158" s="175"/>
      <c r="AG158" s="175"/>
      <c r="AH158" s="175"/>
    </row>
    <row r="159" spans="1:35" s="30" customFormat="1" ht="17.100000000000001" customHeight="1">
      <c r="G159" s="30" t="s">
        <v>12</v>
      </c>
      <c r="I159" s="30" t="s">
        <v>183</v>
      </c>
      <c r="V159" s="137"/>
      <c r="X159" s="185"/>
      <c r="Y159" s="185"/>
      <c r="Z159" s="185"/>
      <c r="AA159" s="185"/>
      <c r="AB159" s="185"/>
      <c r="AC159" s="185"/>
      <c r="AD159" s="185"/>
      <c r="AE159" s="185"/>
      <c r="AF159" s="185"/>
      <c r="AG159" s="185"/>
      <c r="AH159" s="185"/>
    </row>
    <row r="160" spans="1:35" ht="17.100000000000001" customHeight="1">
      <c r="T160" s="105"/>
      <c r="U160" s="36"/>
      <c r="X160" s="175"/>
      <c r="Y160" s="175"/>
      <c r="Z160" s="175"/>
      <c r="AA160" s="175"/>
      <c r="AB160" s="175"/>
      <c r="AC160" s="175"/>
      <c r="AD160" s="175"/>
      <c r="AE160" s="175"/>
      <c r="AF160" s="175"/>
      <c r="AG160" s="175"/>
      <c r="AH160" s="175"/>
    </row>
    <row r="161" spans="1:33" s="31" customFormat="1" ht="22.5">
      <c r="A161" s="701">
        <v>1</v>
      </c>
      <c r="B161" s="173"/>
      <c r="C161" s="173"/>
      <c r="D161" s="173"/>
      <c r="E161" s="184"/>
      <c r="F161" s="284"/>
      <c r="G161" s="284"/>
      <c r="H161" s="284"/>
      <c r="I161" s="194"/>
      <c r="J161" s="506"/>
      <c r="K161" s="509"/>
      <c r="L161" s="402">
        <f>mergeValue(A161)</f>
        <v>1</v>
      </c>
      <c r="M161" s="450" t="s">
        <v>19</v>
      </c>
      <c r="N161" s="437"/>
      <c r="O161" s="772"/>
      <c r="P161" s="773"/>
      <c r="Q161" s="773"/>
      <c r="R161" s="773"/>
      <c r="S161" s="773"/>
      <c r="T161" s="773"/>
      <c r="U161" s="773"/>
      <c r="V161" s="774"/>
      <c r="W161" s="446" t="s">
        <v>718</v>
      </c>
      <c r="X161" s="173"/>
      <c r="Y161" s="173"/>
      <c r="Z161" s="173"/>
      <c r="AA161" s="173"/>
      <c r="AB161" s="173"/>
      <c r="AC161" s="173"/>
      <c r="AD161" s="173"/>
      <c r="AE161" s="173"/>
      <c r="AF161" s="173"/>
      <c r="AG161" s="173"/>
    </row>
    <row r="162" spans="1:33" s="31" customFormat="1" ht="22.5">
      <c r="A162" s="701"/>
      <c r="B162" s="701">
        <v>1</v>
      </c>
      <c r="C162" s="173"/>
      <c r="D162" s="173"/>
      <c r="E162" s="284"/>
      <c r="F162" s="284"/>
      <c r="G162" s="284"/>
      <c r="H162" s="284"/>
      <c r="I162" s="151"/>
      <c r="J162" s="505"/>
      <c r="K162" s="507"/>
      <c r="L162" s="402" t="str">
        <f>mergeValue(A162) &amp;"."&amp; mergeValue(B162)</f>
        <v>1.1</v>
      </c>
      <c r="M162" s="418" t="s">
        <v>15</v>
      </c>
      <c r="N162" s="437"/>
      <c r="O162" s="772"/>
      <c r="P162" s="773"/>
      <c r="Q162" s="773"/>
      <c r="R162" s="773"/>
      <c r="S162" s="773"/>
      <c r="T162" s="773"/>
      <c r="U162" s="773"/>
      <c r="V162" s="774"/>
      <c r="W162" s="446" t="s">
        <v>459</v>
      </c>
      <c r="X162" s="173"/>
      <c r="Y162" s="173"/>
      <c r="Z162" s="173"/>
      <c r="AA162" s="173"/>
      <c r="AB162" s="173"/>
      <c r="AC162" s="173"/>
      <c r="AD162" s="173"/>
      <c r="AE162" s="173"/>
      <c r="AF162" s="173"/>
      <c r="AG162" s="173"/>
    </row>
    <row r="163" spans="1:33" s="31" customFormat="1" ht="22.5">
      <c r="A163" s="701"/>
      <c r="B163" s="701"/>
      <c r="C163" s="701">
        <v>1</v>
      </c>
      <c r="D163" s="173"/>
      <c r="E163" s="284"/>
      <c r="F163" s="284"/>
      <c r="G163" s="284"/>
      <c r="H163" s="284"/>
      <c r="I163" s="508"/>
      <c r="J163" s="505"/>
      <c r="K163" s="507"/>
      <c r="L163" s="402" t="str">
        <f>mergeValue(A163) &amp;"."&amp; mergeValue(B163)&amp;"."&amp; mergeValue(C163)</f>
        <v>1.1.1</v>
      </c>
      <c r="M163" s="419" t="s">
        <v>7</v>
      </c>
      <c r="N163" s="437"/>
      <c r="O163" s="772"/>
      <c r="P163" s="773"/>
      <c r="Q163" s="773"/>
      <c r="R163" s="773"/>
      <c r="S163" s="773"/>
      <c r="T163" s="773"/>
      <c r="U163" s="773"/>
      <c r="V163" s="774"/>
      <c r="W163" s="446" t="s">
        <v>600</v>
      </c>
      <c r="X163" s="173"/>
      <c r="Y163" s="173"/>
      <c r="Z163" s="173"/>
      <c r="AA163" s="173"/>
      <c r="AB163" s="173"/>
      <c r="AC163" s="173"/>
      <c r="AD163" s="173"/>
      <c r="AE163" s="173"/>
      <c r="AF163" s="173"/>
      <c r="AG163" s="173"/>
    </row>
    <row r="164" spans="1:33" s="31" customFormat="1" ht="22.5">
      <c r="A164" s="701"/>
      <c r="B164" s="701"/>
      <c r="C164" s="701"/>
      <c r="D164" s="701">
        <v>1</v>
      </c>
      <c r="E164" s="284"/>
      <c r="F164" s="284"/>
      <c r="G164" s="284"/>
      <c r="H164" s="284"/>
      <c r="I164" s="508"/>
      <c r="J164" s="505"/>
      <c r="K164" s="507"/>
      <c r="L164" s="402" t="str">
        <f>mergeValue(A164) &amp;"."&amp; mergeValue(B164)&amp;"."&amp; mergeValue(C164)&amp;"."&amp; mergeValue(D164)</f>
        <v>1.1.1.1</v>
      </c>
      <c r="M164" s="420" t="s">
        <v>21</v>
      </c>
      <c r="N164" s="437"/>
      <c r="O164" s="772"/>
      <c r="P164" s="773"/>
      <c r="Q164" s="773"/>
      <c r="R164" s="773"/>
      <c r="S164" s="773"/>
      <c r="T164" s="773"/>
      <c r="U164" s="773"/>
      <c r="V164" s="774"/>
      <c r="W164" s="446" t="s">
        <v>601</v>
      </c>
      <c r="X164" s="173"/>
      <c r="Y164" s="173"/>
      <c r="Z164" s="173"/>
      <c r="AA164" s="173"/>
      <c r="AB164" s="173"/>
      <c r="AC164" s="173"/>
      <c r="AD164" s="173"/>
      <c r="AE164" s="173"/>
      <c r="AF164" s="173"/>
      <c r="AG164" s="173"/>
    </row>
    <row r="165" spans="1:33" s="31" customFormat="1" ht="78.75">
      <c r="A165" s="701"/>
      <c r="B165" s="701"/>
      <c r="C165" s="701"/>
      <c r="D165" s="701"/>
      <c r="E165" s="701">
        <v>1</v>
      </c>
      <c r="F165" s="284"/>
      <c r="G165" s="284"/>
      <c r="H165" s="173">
        <v>1</v>
      </c>
      <c r="I165" s="701">
        <v>1</v>
      </c>
      <c r="J165" s="284"/>
      <c r="K165" s="511"/>
      <c r="L165" s="402" t="str">
        <f>mergeValue(A165) &amp;"."&amp; mergeValue(B165)&amp;"."&amp; mergeValue(C165)&amp;"."&amp; mergeValue(D165)&amp;"."&amp; mergeValue(E165)</f>
        <v>1.1.1.1.1</v>
      </c>
      <c r="M165" s="422" t="s">
        <v>8</v>
      </c>
      <c r="N165" s="169"/>
      <c r="O165" s="704"/>
      <c r="P165" s="705"/>
      <c r="Q165" s="705"/>
      <c r="R165" s="705"/>
      <c r="S165" s="705"/>
      <c r="T165" s="705"/>
      <c r="U165" s="705"/>
      <c r="V165" s="706"/>
      <c r="W165" s="446" t="s">
        <v>719</v>
      </c>
      <c r="X165" s="173"/>
      <c r="Y165" s="173"/>
      <c r="Z165" s="173"/>
      <c r="AA165" s="173"/>
      <c r="AB165" s="173"/>
      <c r="AC165" s="173"/>
      <c r="AD165" s="173"/>
      <c r="AE165" s="173"/>
      <c r="AF165" s="173"/>
      <c r="AG165" s="173"/>
    </row>
    <row r="166" spans="1:33" s="31" customFormat="1" ht="33.75">
      <c r="A166" s="701"/>
      <c r="B166" s="701"/>
      <c r="C166" s="701"/>
      <c r="D166" s="701"/>
      <c r="E166" s="701"/>
      <c r="F166" s="701">
        <v>1</v>
      </c>
      <c r="G166" s="173"/>
      <c r="H166" s="173"/>
      <c r="I166" s="701"/>
      <c r="J166" s="701">
        <v>1</v>
      </c>
      <c r="K166" s="512"/>
      <c r="L166" s="402" t="str">
        <f>mergeValue(A166) &amp;"."&amp; mergeValue(B166)&amp;"."&amp; mergeValue(C166)&amp;"."&amp; mergeValue(D166)&amp;"."&amp; mergeValue(E166)&amp;"."&amp; mergeValue(F166)</f>
        <v>1.1.1.1.1.1</v>
      </c>
      <c r="M166" s="423" t="s">
        <v>9</v>
      </c>
      <c r="N166" s="169"/>
      <c r="O166" s="704"/>
      <c r="P166" s="705"/>
      <c r="Q166" s="705"/>
      <c r="R166" s="705"/>
      <c r="S166" s="705"/>
      <c r="T166" s="705"/>
      <c r="U166" s="705"/>
      <c r="V166" s="706"/>
      <c r="W166" s="446" t="s">
        <v>720</v>
      </c>
      <c r="X166" s="173"/>
      <c r="Y166" s="182" t="str">
        <f>strCheckUnique(Z166:Z169)</f>
        <v/>
      </c>
      <c r="Z166" s="173"/>
      <c r="AA166" s="182" t="str">
        <f>IF(O166="","",O166 &amp; ":_")</f>
        <v/>
      </c>
      <c r="AB166" s="173"/>
      <c r="AC166" s="173"/>
      <c r="AD166" s="173"/>
      <c r="AE166" s="173"/>
      <c r="AF166" s="173"/>
      <c r="AG166" s="173"/>
    </row>
    <row r="167" spans="1:33" s="31" customFormat="1" ht="122.1" customHeight="1">
      <c r="A167" s="701"/>
      <c r="B167" s="701"/>
      <c r="C167" s="701"/>
      <c r="D167" s="701"/>
      <c r="E167" s="701"/>
      <c r="F167" s="701"/>
      <c r="G167" s="173">
        <v>1</v>
      </c>
      <c r="H167" s="173"/>
      <c r="I167" s="701"/>
      <c r="J167" s="701"/>
      <c r="K167" s="512">
        <v>1</v>
      </c>
      <c r="L167" s="402" t="str">
        <f>mergeValue(A167) &amp;"."&amp; mergeValue(B167)&amp;"."&amp; mergeValue(C167)&amp;"."&amp; mergeValue(D167)&amp;"."&amp; mergeValue(E167)&amp;"."&amp; mergeValue(F167)&amp;"."&amp; mergeValue(G167)</f>
        <v>1.1.1.1.1.1.1</v>
      </c>
      <c r="M167" s="528"/>
      <c r="N167" s="439"/>
      <c r="O167" s="534"/>
      <c r="P167" s="428"/>
      <c r="Q167" s="428"/>
      <c r="R167" s="707"/>
      <c r="S167" s="697" t="s">
        <v>83</v>
      </c>
      <c r="T167" s="707"/>
      <c r="U167" s="697" t="s">
        <v>83</v>
      </c>
      <c r="V167" s="436"/>
      <c r="W167" s="671" t="s">
        <v>721</v>
      </c>
      <c r="X167" s="173" t="str">
        <f>strCheckDate(O168:V168)</f>
        <v/>
      </c>
      <c r="Y167" s="182"/>
      <c r="Z167" s="182" t="str">
        <f>IF(M167="","",M167 )</f>
        <v/>
      </c>
      <c r="AA167" s="182"/>
      <c r="AB167" s="182"/>
      <c r="AC167" s="182"/>
      <c r="AD167" s="173"/>
      <c r="AE167" s="173"/>
      <c r="AF167" s="173"/>
      <c r="AG167" s="173"/>
    </row>
    <row r="168" spans="1:33" s="31" customFormat="1" ht="11.25" hidden="1" customHeight="1">
      <c r="A168" s="701"/>
      <c r="B168" s="701"/>
      <c r="C168" s="701"/>
      <c r="D168" s="701"/>
      <c r="E168" s="701"/>
      <c r="F168" s="701"/>
      <c r="G168" s="173"/>
      <c r="H168" s="173"/>
      <c r="I168" s="701"/>
      <c r="J168" s="701"/>
      <c r="K168" s="512"/>
      <c r="L168" s="244"/>
      <c r="M168" s="451"/>
      <c r="N168" s="439"/>
      <c r="O168" s="438"/>
      <c r="P168" s="428"/>
      <c r="Q168" s="438" t="str">
        <f>R167 &amp; "-" &amp; T167</f>
        <v>-</v>
      </c>
      <c r="R168" s="696"/>
      <c r="S168" s="697"/>
      <c r="T168" s="696"/>
      <c r="U168" s="697"/>
      <c r="V168" s="436"/>
      <c r="W168" s="672"/>
      <c r="X168" s="173"/>
      <c r="Y168" s="173"/>
      <c r="Z168" s="173"/>
      <c r="AA168" s="173"/>
      <c r="AB168" s="173"/>
      <c r="AC168" s="173"/>
      <c r="AD168" s="173"/>
      <c r="AE168" s="173"/>
      <c r="AF168" s="173"/>
      <c r="AG168" s="173"/>
    </row>
    <row r="169" spans="1:33" ht="15" customHeight="1">
      <c r="A169" s="701"/>
      <c r="B169" s="701"/>
      <c r="C169" s="701"/>
      <c r="D169" s="701"/>
      <c r="E169" s="701"/>
      <c r="F169" s="701"/>
      <c r="G169" s="284"/>
      <c r="H169" s="173"/>
      <c r="I169" s="701"/>
      <c r="J169" s="701"/>
      <c r="K169" s="511"/>
      <c r="L169" s="416"/>
      <c r="M169" s="425" t="s">
        <v>24</v>
      </c>
      <c r="N169" s="421"/>
      <c r="O169" s="417"/>
      <c r="P169" s="417"/>
      <c r="Q169" s="417"/>
      <c r="R169" s="432"/>
      <c r="S169" s="141"/>
      <c r="T169" s="429"/>
      <c r="U169" s="421"/>
      <c r="V169" s="426"/>
      <c r="W169" s="673"/>
      <c r="X169" s="175"/>
      <c r="Y169" s="175"/>
      <c r="Z169" s="175"/>
      <c r="AA169" s="175"/>
      <c r="AB169" s="175"/>
      <c r="AC169" s="175"/>
      <c r="AD169" s="175"/>
      <c r="AE169" s="175"/>
      <c r="AF169" s="175"/>
      <c r="AG169" s="175"/>
    </row>
    <row r="170" spans="1:33" ht="15" customHeight="1">
      <c r="A170" s="701"/>
      <c r="B170" s="701"/>
      <c r="C170" s="701"/>
      <c r="D170" s="701"/>
      <c r="E170" s="701"/>
      <c r="F170" s="284"/>
      <c r="G170" s="284"/>
      <c r="H170" s="173"/>
      <c r="I170" s="701"/>
      <c r="J170" s="284"/>
      <c r="K170" s="511"/>
      <c r="L170" s="416"/>
      <c r="M170" s="424" t="s">
        <v>10</v>
      </c>
      <c r="N170" s="130"/>
      <c r="O170" s="417"/>
      <c r="P170" s="417"/>
      <c r="Q170" s="417"/>
      <c r="R170" s="432"/>
      <c r="S170" s="141"/>
      <c r="T170" s="429"/>
      <c r="U170" s="130"/>
      <c r="V170" s="141"/>
      <c r="W170" s="426"/>
      <c r="X170" s="175"/>
      <c r="Y170" s="175"/>
      <c r="Z170" s="175"/>
      <c r="AA170" s="175"/>
      <c r="AB170" s="175"/>
      <c r="AC170" s="175"/>
      <c r="AD170" s="175"/>
      <c r="AE170" s="175"/>
      <c r="AF170" s="175"/>
      <c r="AG170" s="175"/>
    </row>
    <row r="171" spans="1:33" ht="15" customHeight="1">
      <c r="A171" s="701"/>
      <c r="B171" s="701"/>
      <c r="C171" s="701"/>
      <c r="D171" s="701"/>
      <c r="E171" s="510"/>
      <c r="F171" s="284"/>
      <c r="G171" s="284"/>
      <c r="H171" s="284"/>
      <c r="I171" s="506"/>
      <c r="J171" s="73"/>
      <c r="K171" s="509"/>
      <c r="L171" s="416"/>
      <c r="M171" s="421" t="s">
        <v>11</v>
      </c>
      <c r="N171" s="129"/>
      <c r="O171" s="417"/>
      <c r="P171" s="417"/>
      <c r="Q171" s="417"/>
      <c r="R171" s="432"/>
      <c r="S171" s="141"/>
      <c r="T171" s="429"/>
      <c r="U171" s="129"/>
      <c r="V171" s="141"/>
      <c r="W171" s="426"/>
      <c r="X171" s="175"/>
      <c r="Y171" s="175"/>
      <c r="Z171" s="175"/>
      <c r="AA171" s="175"/>
      <c r="AB171" s="175"/>
      <c r="AC171" s="175"/>
      <c r="AD171" s="175"/>
      <c r="AE171" s="175"/>
      <c r="AF171" s="175"/>
      <c r="AG171" s="175"/>
    </row>
    <row r="172" spans="1:33" ht="15" customHeight="1">
      <c r="A172" s="701"/>
      <c r="B172" s="701"/>
      <c r="C172" s="701"/>
      <c r="D172" s="510"/>
      <c r="E172" s="510"/>
      <c r="F172" s="284"/>
      <c r="G172" s="284"/>
      <c r="H172" s="284"/>
      <c r="I172" s="506"/>
      <c r="J172" s="73"/>
      <c r="K172" s="509"/>
      <c r="L172" s="416"/>
      <c r="M172" s="130" t="s">
        <v>16</v>
      </c>
      <c r="N172" s="129"/>
      <c r="O172" s="417"/>
      <c r="P172" s="417"/>
      <c r="Q172" s="417"/>
      <c r="R172" s="432"/>
      <c r="S172" s="141"/>
      <c r="T172" s="429"/>
      <c r="U172" s="129"/>
      <c r="V172" s="141"/>
      <c r="W172" s="426"/>
      <c r="X172" s="175"/>
      <c r="Y172" s="175"/>
      <c r="Z172" s="175"/>
      <c r="AA172" s="175"/>
      <c r="AB172" s="175"/>
      <c r="AC172" s="175"/>
      <c r="AD172" s="175"/>
      <c r="AE172" s="175"/>
      <c r="AF172" s="175"/>
      <c r="AG172" s="175"/>
    </row>
    <row r="173" spans="1:33" ht="15" customHeight="1">
      <c r="A173" s="701"/>
      <c r="B173" s="701"/>
      <c r="C173" s="510"/>
      <c r="D173" s="510"/>
      <c r="E173" s="510"/>
      <c r="F173" s="510"/>
      <c r="G173" s="515"/>
      <c r="H173" s="506"/>
      <c r="I173" s="513"/>
      <c r="J173" s="73"/>
      <c r="K173" s="514"/>
      <c r="L173" s="416"/>
      <c r="M173" s="129" t="s">
        <v>17</v>
      </c>
      <c r="N173" s="129"/>
      <c r="O173" s="417"/>
      <c r="P173" s="417"/>
      <c r="Q173" s="417"/>
      <c r="R173" s="432"/>
      <c r="S173" s="141"/>
      <c r="T173" s="429"/>
      <c r="U173" s="129"/>
      <c r="V173" s="141"/>
      <c r="W173" s="426"/>
      <c r="X173" s="175"/>
      <c r="Y173" s="175"/>
      <c r="Z173" s="175"/>
      <c r="AA173" s="175"/>
      <c r="AB173" s="175"/>
      <c r="AC173" s="175"/>
      <c r="AD173" s="175"/>
      <c r="AE173" s="175"/>
      <c r="AF173" s="175"/>
      <c r="AG173" s="175"/>
    </row>
    <row r="174" spans="1:33" ht="15" customHeight="1">
      <c r="A174" s="701"/>
      <c r="B174" s="510"/>
      <c r="C174" s="510"/>
      <c r="D174" s="510"/>
      <c r="E174" s="510"/>
      <c r="F174" s="510"/>
      <c r="G174" s="515"/>
      <c r="H174" s="506"/>
      <c r="I174" s="506"/>
      <c r="J174" s="73"/>
      <c r="K174" s="509"/>
      <c r="L174" s="416"/>
      <c r="M174" s="135" t="s">
        <v>18</v>
      </c>
      <c r="N174" s="129"/>
      <c r="O174" s="417"/>
      <c r="P174" s="417"/>
      <c r="Q174" s="417"/>
      <c r="R174" s="432"/>
      <c r="S174" s="141"/>
      <c r="T174" s="429"/>
      <c r="U174" s="129"/>
      <c r="V174" s="141"/>
      <c r="W174" s="426"/>
      <c r="X174" s="175"/>
      <c r="Y174" s="175"/>
      <c r="Z174" s="175"/>
      <c r="AA174" s="175"/>
      <c r="AB174" s="175"/>
      <c r="AC174" s="175"/>
      <c r="AD174" s="175"/>
      <c r="AE174" s="175"/>
      <c r="AF174" s="175"/>
      <c r="AG174" s="175"/>
    </row>
    <row r="175" spans="1:33" ht="15" customHeight="1">
      <c r="L175" s="416"/>
      <c r="M175" s="144" t="s">
        <v>308</v>
      </c>
      <c r="N175" s="129"/>
      <c r="O175" s="417"/>
      <c r="P175" s="417"/>
      <c r="Q175" s="417"/>
      <c r="R175" s="432"/>
      <c r="S175" s="141"/>
      <c r="T175" s="429"/>
      <c r="U175" s="129"/>
      <c r="V175" s="417"/>
      <c r="W175" s="417"/>
      <c r="X175" s="417"/>
      <c r="Y175" s="432"/>
      <c r="Z175" s="141"/>
      <c r="AA175" s="429"/>
      <c r="AB175" s="129"/>
      <c r="AC175" s="141"/>
      <c r="AD175" s="426"/>
      <c r="AE175" s="175"/>
      <c r="AF175" s="175"/>
      <c r="AG175" s="175"/>
    </row>
    <row r="177" spans="1:47" s="30" customFormat="1" ht="17.100000000000001" customHeight="1">
      <c r="G177" s="30" t="s">
        <v>12</v>
      </c>
      <c r="I177" s="30" t="s">
        <v>207</v>
      </c>
      <c r="AD177" s="137"/>
    </row>
    <row r="178" spans="1:47" ht="17.100000000000001" customHeight="1">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row>
    <row r="179" spans="1:47" s="31" customFormat="1" ht="22.5">
      <c r="A179" s="701">
        <v>1</v>
      </c>
      <c r="B179" s="173"/>
      <c r="C179" s="173"/>
      <c r="D179" s="173"/>
      <c r="E179" s="173"/>
      <c r="F179" s="173"/>
      <c r="G179" s="184"/>
      <c r="H179" s="184"/>
      <c r="I179" s="194"/>
      <c r="J179" s="74"/>
      <c r="K179" s="74"/>
      <c r="L179" s="402">
        <f>mergeValue(A179)</f>
        <v>1</v>
      </c>
      <c r="M179" s="450" t="s">
        <v>19</v>
      </c>
      <c r="N179" s="437"/>
      <c r="O179" s="772"/>
      <c r="P179" s="773"/>
      <c r="Q179" s="773"/>
      <c r="R179" s="773"/>
      <c r="S179" s="773"/>
      <c r="T179" s="773"/>
      <c r="U179" s="773"/>
      <c r="V179" s="773"/>
      <c r="W179" s="774"/>
      <c r="X179" s="169" t="s">
        <v>718</v>
      </c>
      <c r="Y179" s="173"/>
      <c r="Z179" s="173"/>
      <c r="AA179" s="173"/>
      <c r="AB179" s="173"/>
      <c r="AC179" s="173"/>
      <c r="AD179" s="173"/>
      <c r="AE179" s="173"/>
      <c r="AF179" s="173"/>
      <c r="AG179" s="173"/>
    </row>
    <row r="180" spans="1:47" s="31" customFormat="1" ht="22.5">
      <c r="A180" s="701"/>
      <c r="B180" s="701">
        <v>1</v>
      </c>
      <c r="C180" s="173"/>
      <c r="D180" s="173"/>
      <c r="E180" s="173"/>
      <c r="F180" s="173"/>
      <c r="G180" s="515"/>
      <c r="H180" s="284"/>
      <c r="I180" s="518"/>
      <c r="J180" s="39"/>
      <c r="L180" s="402" t="str">
        <f>mergeValue(A180) &amp;"."&amp; mergeValue(B180)</f>
        <v>1.1</v>
      </c>
      <c r="M180" s="418" t="s">
        <v>15</v>
      </c>
      <c r="N180" s="437"/>
      <c r="O180" s="772"/>
      <c r="P180" s="773"/>
      <c r="Q180" s="773"/>
      <c r="R180" s="773"/>
      <c r="S180" s="773"/>
      <c r="T180" s="773"/>
      <c r="U180" s="773"/>
      <c r="V180" s="773"/>
      <c r="W180" s="774"/>
      <c r="X180" s="169" t="s">
        <v>459</v>
      </c>
      <c r="Y180" s="173"/>
      <c r="Z180" s="173"/>
      <c r="AA180" s="173"/>
      <c r="AB180" s="173"/>
      <c r="AC180" s="173"/>
      <c r="AD180" s="173"/>
      <c r="AE180" s="173"/>
      <c r="AF180" s="173"/>
      <c r="AG180" s="173"/>
    </row>
    <row r="181" spans="1:47" s="31" customFormat="1" ht="22.5">
      <c r="A181" s="701"/>
      <c r="B181" s="701"/>
      <c r="C181" s="701">
        <v>1</v>
      </c>
      <c r="D181" s="173"/>
      <c r="E181" s="173"/>
      <c r="F181" s="173"/>
      <c r="G181" s="515"/>
      <c r="H181" s="284"/>
      <c r="I181" s="108"/>
      <c r="J181" s="39"/>
      <c r="L181" s="402" t="str">
        <f>mergeValue(A181) &amp;"."&amp; mergeValue(B181)&amp;"."&amp; mergeValue(C181)</f>
        <v>1.1.1</v>
      </c>
      <c r="M181" s="419" t="s">
        <v>7</v>
      </c>
      <c r="N181" s="437"/>
      <c r="O181" s="772"/>
      <c r="P181" s="773"/>
      <c r="Q181" s="773"/>
      <c r="R181" s="773"/>
      <c r="S181" s="773"/>
      <c r="T181" s="773"/>
      <c r="U181" s="773"/>
      <c r="V181" s="773"/>
      <c r="W181" s="774"/>
      <c r="X181" s="169" t="s">
        <v>600</v>
      </c>
      <c r="Y181" s="173"/>
      <c r="Z181" s="173"/>
      <c r="AA181" s="173"/>
      <c r="AB181" s="173"/>
      <c r="AC181" s="173"/>
      <c r="AD181" s="173"/>
      <c r="AE181" s="173"/>
      <c r="AF181" s="173"/>
      <c r="AG181" s="173"/>
    </row>
    <row r="182" spans="1:47" s="31" customFormat="1" ht="22.5">
      <c r="A182" s="701"/>
      <c r="B182" s="701"/>
      <c r="C182" s="701"/>
      <c r="D182" s="701">
        <v>1</v>
      </c>
      <c r="E182" s="173"/>
      <c r="F182" s="173"/>
      <c r="G182" s="515"/>
      <c r="H182" s="284"/>
      <c r="I182" s="108"/>
      <c r="J182" s="517"/>
      <c r="L182" s="402" t="str">
        <f>mergeValue(A182) &amp;"."&amp; mergeValue(B182)&amp;"."&amp; mergeValue(C182)&amp;"."&amp; mergeValue(D182)</f>
        <v>1.1.1.1</v>
      </c>
      <c r="M182" s="420" t="s">
        <v>21</v>
      </c>
      <c r="N182" s="437"/>
      <c r="O182" s="772"/>
      <c r="P182" s="773"/>
      <c r="Q182" s="773"/>
      <c r="R182" s="773"/>
      <c r="S182" s="773"/>
      <c r="T182" s="773"/>
      <c r="U182" s="773"/>
      <c r="V182" s="773"/>
      <c r="W182" s="774"/>
      <c r="X182" s="464" t="s">
        <v>623</v>
      </c>
      <c r="Y182" s="173"/>
      <c r="Z182" s="173"/>
      <c r="AA182" s="173"/>
      <c r="AB182" s="173"/>
      <c r="AC182" s="173"/>
      <c r="AD182" s="173"/>
      <c r="AE182" s="173"/>
      <c r="AF182" s="173"/>
      <c r="AG182" s="173"/>
    </row>
    <row r="183" spans="1:47" s="31" customFormat="1" ht="56.25" customHeight="1">
      <c r="A183" s="701"/>
      <c r="B183" s="701"/>
      <c r="C183" s="701"/>
      <c r="D183" s="701"/>
      <c r="E183" s="173">
        <v>1</v>
      </c>
      <c r="F183" s="173"/>
      <c r="G183" s="515"/>
      <c r="H183" s="284"/>
      <c r="I183" s="108"/>
      <c r="J183" s="517"/>
      <c r="K183" s="197"/>
      <c r="L183" s="402" t="str">
        <f>mergeValue(A183) &amp;"."&amp; mergeValue(B183)&amp;"."&amp; mergeValue(C183)&amp;"."&amp; mergeValue(D183)&amp;"."&amp; mergeValue(E183)</f>
        <v>1.1.1.1.1</v>
      </c>
      <c r="M183" s="530"/>
      <c r="N183" s="104"/>
      <c r="O183" s="532"/>
      <c r="P183" s="533"/>
      <c r="Q183" s="472"/>
      <c r="R183" s="472"/>
      <c r="S183" s="537"/>
      <c r="T183" s="379" t="s">
        <v>83</v>
      </c>
      <c r="U183" s="537"/>
      <c r="V183" s="379" t="s">
        <v>83</v>
      </c>
      <c r="W183" s="483"/>
      <c r="X183" s="671" t="s">
        <v>748</v>
      </c>
      <c r="Y183" s="173" t="str">
        <f>strCheckDateTwo(N183:W183)</f>
        <v/>
      </c>
      <c r="Z183" s="173"/>
      <c r="AA183" s="173"/>
      <c r="AB183" s="173"/>
      <c r="AC183" s="173"/>
      <c r="AD183" s="173"/>
      <c r="AE183" s="173"/>
      <c r="AF183" s="173"/>
      <c r="AG183" s="173"/>
    </row>
    <row r="184" spans="1:47" s="31" customFormat="1" ht="14.25" hidden="1" customHeight="1">
      <c r="A184" s="701"/>
      <c r="B184" s="701"/>
      <c r="C184" s="701"/>
      <c r="D184" s="701"/>
      <c r="E184" s="173"/>
      <c r="F184" s="173"/>
      <c r="G184" s="515"/>
      <c r="H184" s="284"/>
      <c r="I184" s="108"/>
      <c r="J184" s="517"/>
      <c r="K184" s="197"/>
      <c r="L184" s="401"/>
      <c r="M184" s="427"/>
      <c r="N184" s="451"/>
      <c r="O184" s="451"/>
      <c r="P184" s="451"/>
      <c r="Q184" s="451"/>
      <c r="R184" s="438" t="str">
        <f>S183 &amp; "-" &amp; U183</f>
        <v>-</v>
      </c>
      <c r="S184" s="406"/>
      <c r="T184" s="439"/>
      <c r="U184" s="406"/>
      <c r="V184" s="451"/>
      <c r="W184" s="451"/>
      <c r="X184" s="672"/>
      <c r="Y184" s="173"/>
      <c r="Z184" s="173"/>
      <c r="AA184" s="173"/>
      <c r="AB184" s="173"/>
      <c r="AC184" s="173"/>
      <c r="AD184" s="173"/>
      <c r="AE184" s="173"/>
      <c r="AF184" s="173"/>
      <c r="AG184" s="173"/>
    </row>
    <row r="185" spans="1:47" s="31" customFormat="1" ht="15" customHeight="1">
      <c r="A185" s="701"/>
      <c r="B185" s="701"/>
      <c r="C185" s="701"/>
      <c r="D185" s="701"/>
      <c r="E185" s="173"/>
      <c r="F185" s="173"/>
      <c r="G185" s="515"/>
      <c r="H185" s="284"/>
      <c r="I185" s="108"/>
      <c r="J185" s="517"/>
      <c r="K185" s="197"/>
      <c r="L185" s="416"/>
      <c r="M185" s="421" t="s">
        <v>5</v>
      </c>
      <c r="N185" s="129"/>
      <c r="O185" s="417"/>
      <c r="P185" s="417"/>
      <c r="Q185" s="417"/>
      <c r="R185" s="417"/>
      <c r="S185" s="432"/>
      <c r="T185" s="141"/>
      <c r="U185" s="429"/>
      <c r="V185" s="129"/>
      <c r="W185" s="129"/>
      <c r="X185" s="673"/>
      <c r="Y185" s="173"/>
      <c r="Z185" s="173"/>
      <c r="AA185" s="173"/>
      <c r="AB185" s="173"/>
      <c r="AC185" s="173"/>
      <c r="AD185" s="173"/>
      <c r="AE185" s="173"/>
      <c r="AF185" s="173"/>
      <c r="AG185" s="173"/>
    </row>
    <row r="186" spans="1:47" ht="15" customHeight="1">
      <c r="A186" s="701"/>
      <c r="B186" s="701"/>
      <c r="C186" s="701"/>
      <c r="D186" s="510"/>
      <c r="E186" s="510"/>
      <c r="F186" s="510"/>
      <c r="G186" s="515"/>
      <c r="H186" s="510"/>
      <c r="I186" s="108"/>
      <c r="J186" s="73"/>
      <c r="K186" s="2"/>
      <c r="L186" s="416"/>
      <c r="M186" s="130" t="s">
        <v>16</v>
      </c>
      <c r="N186" s="129"/>
      <c r="O186" s="417"/>
      <c r="P186" s="417"/>
      <c r="Q186" s="417"/>
      <c r="R186" s="417"/>
      <c r="S186" s="432"/>
      <c r="T186" s="141"/>
      <c r="U186" s="429"/>
      <c r="V186" s="129"/>
      <c r="W186" s="141"/>
      <c r="X186" s="426"/>
      <c r="Y186" s="175"/>
      <c r="Z186" s="175"/>
      <c r="AA186" s="175"/>
      <c r="AB186" s="175"/>
      <c r="AC186" s="175"/>
      <c r="AD186" s="175"/>
      <c r="AE186" s="175"/>
      <c r="AF186" s="175"/>
      <c r="AG186" s="175"/>
    </row>
    <row r="187" spans="1:47" ht="15" customHeight="1">
      <c r="A187" s="701"/>
      <c r="B187" s="701"/>
      <c r="C187" s="510"/>
      <c r="D187" s="510"/>
      <c r="E187" s="510"/>
      <c r="F187" s="510"/>
      <c r="G187" s="515"/>
      <c r="H187" s="510"/>
      <c r="I187" s="506"/>
      <c r="J187" s="73"/>
      <c r="K187" s="2"/>
      <c r="L187" s="416"/>
      <c r="M187" s="129" t="s">
        <v>17</v>
      </c>
      <c r="N187" s="129"/>
      <c r="O187" s="417"/>
      <c r="P187" s="417"/>
      <c r="Q187" s="417"/>
      <c r="R187" s="417"/>
      <c r="S187" s="432"/>
      <c r="T187" s="141"/>
      <c r="U187" s="429"/>
      <c r="V187" s="129"/>
      <c r="W187" s="141"/>
      <c r="X187" s="426"/>
      <c r="Y187" s="175"/>
      <c r="Z187" s="175"/>
      <c r="AA187" s="175"/>
      <c r="AB187" s="175"/>
      <c r="AC187" s="175"/>
      <c r="AD187" s="175"/>
      <c r="AE187" s="175"/>
      <c r="AF187" s="175"/>
      <c r="AG187" s="175"/>
    </row>
    <row r="188" spans="1:47" ht="15" customHeight="1">
      <c r="A188" s="701"/>
      <c r="B188" s="510"/>
      <c r="C188" s="510"/>
      <c r="D188" s="510"/>
      <c r="E188" s="510"/>
      <c r="F188" s="510"/>
      <c r="G188" s="515"/>
      <c r="H188" s="510"/>
      <c r="I188" s="506"/>
      <c r="J188" s="73"/>
      <c r="K188" s="2"/>
      <c r="L188" s="416"/>
      <c r="M188" s="135" t="s">
        <v>18</v>
      </c>
      <c r="N188" s="129"/>
      <c r="O188" s="417"/>
      <c r="P188" s="417"/>
      <c r="Q188" s="417"/>
      <c r="R188" s="417"/>
      <c r="S188" s="432"/>
      <c r="T188" s="141"/>
      <c r="U188" s="429"/>
      <c r="V188" s="129"/>
      <c r="W188" s="141"/>
      <c r="X188" s="426"/>
      <c r="Y188" s="175"/>
      <c r="Z188" s="175"/>
      <c r="AA188" s="175"/>
      <c r="AB188" s="175"/>
      <c r="AC188" s="175"/>
      <c r="AD188" s="175"/>
      <c r="AE188" s="175"/>
      <c r="AF188" s="175"/>
      <c r="AG188" s="175"/>
    </row>
    <row r="189" spans="1:47" ht="15" customHeight="1">
      <c r="G189" s="136"/>
      <c r="H189" s="2"/>
      <c r="I189" s="481"/>
      <c r="J189" s="73"/>
      <c r="L189" s="416"/>
      <c r="M189" s="144" t="s">
        <v>308</v>
      </c>
      <c r="N189" s="129"/>
      <c r="O189" s="417"/>
      <c r="P189" s="417"/>
      <c r="Q189" s="417"/>
      <c r="R189" s="417"/>
      <c r="S189" s="432"/>
      <c r="T189" s="141"/>
      <c r="U189" s="429"/>
      <c r="V189" s="129"/>
      <c r="W189" s="141"/>
      <c r="X189" s="426"/>
      <c r="Y189" s="175"/>
      <c r="Z189" s="175"/>
      <c r="AA189" s="175"/>
      <c r="AB189" s="175"/>
      <c r="AC189" s="175"/>
      <c r="AD189" s="175"/>
      <c r="AE189" s="175"/>
      <c r="AF189" s="175"/>
      <c r="AG189" s="175"/>
    </row>
    <row r="190" spans="1:47" ht="15" customHeight="1">
      <c r="G190" s="136"/>
      <c r="H190" s="2"/>
      <c r="I190" s="2"/>
      <c r="J190" s="73"/>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175"/>
      <c r="AM190" s="175"/>
      <c r="AN190" s="175"/>
      <c r="AO190" s="175"/>
      <c r="AP190" s="175"/>
      <c r="AQ190" s="175"/>
      <c r="AR190" s="175"/>
      <c r="AS190" s="175"/>
      <c r="AT190" s="175"/>
      <c r="AU190" s="175"/>
    </row>
    <row r="191" spans="1:47" s="30" customFormat="1" ht="17.100000000000001" customHeight="1">
      <c r="G191" s="30" t="s">
        <v>12</v>
      </c>
      <c r="I191" s="30" t="s">
        <v>208</v>
      </c>
      <c r="T191" s="137"/>
    </row>
    <row r="192" spans="1:47" ht="17.100000000000001" customHeight="1">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row>
    <row r="193" spans="1:46" s="31" customFormat="1" ht="22.5">
      <c r="A193" s="701">
        <v>1</v>
      </c>
      <c r="B193" s="173"/>
      <c r="C193" s="173"/>
      <c r="D193" s="173"/>
      <c r="E193" s="173"/>
      <c r="F193" s="173"/>
      <c r="G193" s="184"/>
      <c r="H193" s="184"/>
      <c r="I193" s="194"/>
      <c r="J193" s="74"/>
      <c r="K193" s="74"/>
      <c r="L193" s="402">
        <f>mergeValue(A193)</f>
        <v>1</v>
      </c>
      <c r="M193" s="450" t="s">
        <v>19</v>
      </c>
      <c r="N193" s="802"/>
      <c r="O193" s="803"/>
      <c r="P193" s="803"/>
      <c r="Q193" s="803"/>
      <c r="R193" s="803"/>
      <c r="S193" s="803"/>
      <c r="T193" s="803"/>
      <c r="U193" s="803"/>
      <c r="V193" s="803"/>
      <c r="W193" s="803"/>
      <c r="X193" s="803"/>
      <c r="Y193" s="803"/>
      <c r="Z193" s="803"/>
      <c r="AA193" s="803"/>
      <c r="AB193" s="803"/>
      <c r="AC193" s="803"/>
      <c r="AD193" s="803"/>
      <c r="AE193" s="803"/>
      <c r="AF193" s="804"/>
      <c r="AG193" s="169" t="s">
        <v>718</v>
      </c>
      <c r="AH193" s="173"/>
      <c r="AI193" s="173"/>
      <c r="AJ193" s="173"/>
      <c r="AK193" s="173"/>
      <c r="AL193" s="173"/>
      <c r="AM193" s="173"/>
      <c r="AN193" s="173"/>
      <c r="AO193" s="173"/>
      <c r="AP193" s="173"/>
      <c r="AQ193" s="173"/>
      <c r="AR193" s="173"/>
    </row>
    <row r="194" spans="1:46" s="31" customFormat="1" ht="22.5">
      <c r="A194" s="701"/>
      <c r="B194" s="701">
        <v>1</v>
      </c>
      <c r="C194" s="173"/>
      <c r="D194" s="173"/>
      <c r="E194" s="173"/>
      <c r="F194" s="173"/>
      <c r="G194" s="440"/>
      <c r="H194" s="284"/>
      <c r="I194" s="518"/>
      <c r="J194" s="39"/>
      <c r="L194" s="402" t="str">
        <f>mergeValue(A194) &amp;"."&amp; mergeValue(B194)</f>
        <v>1.1</v>
      </c>
      <c r="M194" s="418" t="s">
        <v>15</v>
      </c>
      <c r="N194" s="769"/>
      <c r="O194" s="770"/>
      <c r="P194" s="770"/>
      <c r="Q194" s="770"/>
      <c r="R194" s="770"/>
      <c r="S194" s="770"/>
      <c r="T194" s="770"/>
      <c r="U194" s="770"/>
      <c r="V194" s="770"/>
      <c r="W194" s="770"/>
      <c r="X194" s="770"/>
      <c r="Y194" s="770"/>
      <c r="Z194" s="770"/>
      <c r="AA194" s="770"/>
      <c r="AB194" s="770"/>
      <c r="AC194" s="770"/>
      <c r="AD194" s="770"/>
      <c r="AE194" s="770"/>
      <c r="AF194" s="771"/>
      <c r="AG194" s="169" t="s">
        <v>459</v>
      </c>
      <c r="AH194" s="173"/>
      <c r="AI194" s="173"/>
      <c r="AJ194" s="173"/>
      <c r="AK194" s="173"/>
      <c r="AL194" s="173"/>
      <c r="AM194" s="173"/>
      <c r="AN194" s="173"/>
      <c r="AO194" s="173"/>
      <c r="AP194" s="173"/>
      <c r="AQ194" s="173"/>
      <c r="AR194" s="173"/>
    </row>
    <row r="195" spans="1:46" s="31" customFormat="1" ht="22.5">
      <c r="A195" s="701"/>
      <c r="B195" s="701"/>
      <c r="C195" s="701">
        <v>1</v>
      </c>
      <c r="D195" s="173"/>
      <c r="E195" s="173"/>
      <c r="F195" s="173"/>
      <c r="G195" s="440"/>
      <c r="H195" s="284"/>
      <c r="I195" s="518"/>
      <c r="J195" s="39"/>
      <c r="L195" s="402" t="str">
        <f>mergeValue(A195) &amp;"."&amp; mergeValue(B195)&amp;"."&amp; mergeValue(C195)</f>
        <v>1.1.1</v>
      </c>
      <c r="M195" s="419" t="s">
        <v>7</v>
      </c>
      <c r="N195" s="769"/>
      <c r="O195" s="770"/>
      <c r="P195" s="770"/>
      <c r="Q195" s="770"/>
      <c r="R195" s="770"/>
      <c r="S195" s="770"/>
      <c r="T195" s="770"/>
      <c r="U195" s="770"/>
      <c r="V195" s="770"/>
      <c r="W195" s="770"/>
      <c r="X195" s="770"/>
      <c r="Y195" s="770"/>
      <c r="Z195" s="770"/>
      <c r="AA195" s="770"/>
      <c r="AB195" s="770"/>
      <c r="AC195" s="770"/>
      <c r="AD195" s="770"/>
      <c r="AE195" s="770"/>
      <c r="AF195" s="771"/>
      <c r="AG195" s="169" t="s">
        <v>600</v>
      </c>
      <c r="AH195" s="173"/>
      <c r="AI195" s="173"/>
      <c r="AJ195" s="173"/>
      <c r="AK195" s="173"/>
      <c r="AL195" s="173"/>
      <c r="AM195" s="173"/>
      <c r="AN195" s="173"/>
      <c r="AO195" s="173"/>
      <c r="AP195" s="173"/>
      <c r="AQ195" s="173"/>
      <c r="AR195" s="173"/>
    </row>
    <row r="196" spans="1:46" s="31" customFormat="1" ht="15" customHeight="1">
      <c r="A196" s="701"/>
      <c r="B196" s="701"/>
      <c r="C196" s="701"/>
      <c r="D196" s="701">
        <v>1</v>
      </c>
      <c r="E196" s="173"/>
      <c r="F196" s="173"/>
      <c r="G196" s="440"/>
      <c r="H196" s="284"/>
      <c r="I196" s="518"/>
      <c r="J196" s="39"/>
      <c r="L196" s="402" t="str">
        <f>mergeValue(A196) &amp;"."&amp; mergeValue(B196)&amp;"."&amp; mergeValue(C196)&amp;"."&amp; mergeValue(D196)</f>
        <v>1.1.1.1</v>
      </c>
      <c r="M196" s="420" t="s">
        <v>21</v>
      </c>
      <c r="N196" s="769"/>
      <c r="O196" s="770"/>
      <c r="P196" s="770"/>
      <c r="Q196" s="770"/>
      <c r="R196" s="770"/>
      <c r="S196" s="770"/>
      <c r="T196" s="770"/>
      <c r="U196" s="770"/>
      <c r="V196" s="770"/>
      <c r="W196" s="770"/>
      <c r="X196" s="770"/>
      <c r="Y196" s="770"/>
      <c r="Z196" s="770"/>
      <c r="AA196" s="770"/>
      <c r="AB196" s="770"/>
      <c r="AC196" s="770"/>
      <c r="AD196" s="770"/>
      <c r="AE196" s="770"/>
      <c r="AF196" s="771"/>
      <c r="AG196" s="169" t="s">
        <v>623</v>
      </c>
      <c r="AH196" s="173"/>
      <c r="AI196" s="173"/>
      <c r="AJ196" s="173"/>
      <c r="AK196" s="173"/>
      <c r="AL196" s="173"/>
      <c r="AM196" s="173"/>
      <c r="AN196" s="173"/>
      <c r="AO196" s="173"/>
      <c r="AP196" s="173"/>
      <c r="AQ196" s="173"/>
      <c r="AR196" s="173"/>
    </row>
    <row r="197" spans="1:46" s="31" customFormat="1" ht="17.100000000000001" customHeight="1">
      <c r="A197" s="701"/>
      <c r="B197" s="701"/>
      <c r="C197" s="701"/>
      <c r="D197" s="701"/>
      <c r="E197" s="701">
        <v>1</v>
      </c>
      <c r="F197" s="173"/>
      <c r="G197" s="440"/>
      <c r="H197" s="284"/>
      <c r="I197" s="410"/>
      <c r="J197" s="520"/>
      <c r="K197" s="619"/>
      <c r="L197" s="737" t="str">
        <f>mergeValue(A197) &amp;"."&amp; mergeValue(B197)&amp;"."&amp; mergeValue(C197)&amp;"."&amp; mergeValue(D197)&amp;"."&amp; mergeValue(E197)</f>
        <v>1.1.1.1.1</v>
      </c>
      <c r="M197" s="738"/>
      <c r="N197" s="697" t="s">
        <v>83</v>
      </c>
      <c r="O197" s="732"/>
      <c r="P197" s="728">
        <v>1</v>
      </c>
      <c r="Q197" s="779"/>
      <c r="R197" s="697" t="s">
        <v>83</v>
      </c>
      <c r="S197" s="732"/>
      <c r="T197" s="728">
        <v>1</v>
      </c>
      <c r="U197" s="779"/>
      <c r="V197" s="697" t="s">
        <v>83</v>
      </c>
      <c r="W197" s="427"/>
      <c r="X197" s="94">
        <v>1</v>
      </c>
      <c r="Y197" s="541"/>
      <c r="Z197" s="472"/>
      <c r="AA197" s="472"/>
      <c r="AB197" s="707"/>
      <c r="AC197" s="697" t="s">
        <v>83</v>
      </c>
      <c r="AD197" s="707"/>
      <c r="AE197" s="697" t="s">
        <v>83</v>
      </c>
      <c r="AF197" s="436"/>
      <c r="AG197" s="725" t="s">
        <v>622</v>
      </c>
      <c r="AH197" s="173" t="str">
        <f>strCheckDate(Z198:AF198)</f>
        <v/>
      </c>
      <c r="AI197" s="182" t="str">
        <f>IF(AND(COUNTIF(AJ192:AJ192,AJ197)&gt;1,AJ197&lt;&gt;""),"ErrUnique:HasDoubleConn","")</f>
        <v/>
      </c>
      <c r="AJ197" s="182"/>
      <c r="AK197" s="182"/>
      <c r="AL197" s="182"/>
      <c r="AM197" s="182"/>
      <c r="AN197" s="182"/>
      <c r="AO197" s="173"/>
      <c r="AP197" s="173"/>
      <c r="AQ197" s="173"/>
      <c r="AR197" s="173"/>
    </row>
    <row r="198" spans="1:46" s="31" customFormat="1" ht="17.100000000000001" customHeight="1">
      <c r="A198" s="701"/>
      <c r="B198" s="701"/>
      <c r="C198" s="701"/>
      <c r="D198" s="701"/>
      <c r="E198" s="701"/>
      <c r="F198" s="173"/>
      <c r="G198" s="440"/>
      <c r="H198" s="284"/>
      <c r="I198" s="410"/>
      <c r="J198" s="520"/>
      <c r="K198" s="619"/>
      <c r="L198" s="737"/>
      <c r="M198" s="738"/>
      <c r="N198" s="697"/>
      <c r="O198" s="732"/>
      <c r="P198" s="728"/>
      <c r="Q198" s="779"/>
      <c r="R198" s="697"/>
      <c r="S198" s="732"/>
      <c r="T198" s="728"/>
      <c r="U198" s="779"/>
      <c r="V198" s="697"/>
      <c r="W198" s="442"/>
      <c r="X198" s="144"/>
      <c r="Y198" s="144"/>
      <c r="Z198" s="431"/>
      <c r="AA198" s="444" t="str">
        <f>AB197 &amp; "-" &amp; AD197</f>
        <v>-</v>
      </c>
      <c r="AB198" s="696"/>
      <c r="AC198" s="697"/>
      <c r="AD198" s="696"/>
      <c r="AE198" s="697"/>
      <c r="AF198" s="473"/>
      <c r="AG198" s="726"/>
      <c r="AH198" s="173"/>
      <c r="AI198" s="182"/>
      <c r="AJ198" s="182"/>
      <c r="AK198" s="182"/>
      <c r="AL198" s="182"/>
      <c r="AM198" s="182"/>
      <c r="AN198" s="182"/>
      <c r="AO198" s="173"/>
      <c r="AP198" s="173"/>
      <c r="AQ198" s="173"/>
      <c r="AR198" s="173"/>
    </row>
    <row r="199" spans="1:46" s="31" customFormat="1" ht="17.100000000000001" customHeight="1">
      <c r="A199" s="701"/>
      <c r="B199" s="701"/>
      <c r="C199" s="701"/>
      <c r="D199" s="701"/>
      <c r="E199" s="701"/>
      <c r="F199" s="173"/>
      <c r="G199" s="440"/>
      <c r="H199" s="284"/>
      <c r="I199" s="410"/>
      <c r="J199" s="520"/>
      <c r="K199" s="619"/>
      <c r="L199" s="737"/>
      <c r="M199" s="738"/>
      <c r="N199" s="697"/>
      <c r="O199" s="732"/>
      <c r="P199" s="728"/>
      <c r="Q199" s="779"/>
      <c r="R199" s="697"/>
      <c r="S199" s="443"/>
      <c r="T199" s="135"/>
      <c r="U199" s="144"/>
      <c r="V199" s="430"/>
      <c r="W199" s="430"/>
      <c r="X199" s="430"/>
      <c r="Y199" s="430"/>
      <c r="Z199" s="431"/>
      <c r="AA199" s="431"/>
      <c r="AB199" s="432"/>
      <c r="AC199" s="141"/>
      <c r="AD199" s="141"/>
      <c r="AE199" s="432"/>
      <c r="AF199" s="141"/>
      <c r="AG199" s="726"/>
      <c r="AH199" s="173"/>
      <c r="AI199" s="182"/>
      <c r="AJ199" s="182"/>
      <c r="AK199" s="182"/>
      <c r="AL199" s="182"/>
      <c r="AM199" s="182"/>
      <c r="AN199" s="182"/>
      <c r="AO199" s="173"/>
      <c r="AP199" s="173"/>
      <c r="AQ199" s="173"/>
      <c r="AR199" s="173"/>
    </row>
    <row r="200" spans="1:46" s="31" customFormat="1" ht="17.100000000000001" customHeight="1">
      <c r="A200" s="701"/>
      <c r="B200" s="701"/>
      <c r="C200" s="701"/>
      <c r="D200" s="701"/>
      <c r="E200" s="701"/>
      <c r="F200" s="173"/>
      <c r="G200" s="440"/>
      <c r="H200" s="284"/>
      <c r="I200" s="410"/>
      <c r="J200" s="520"/>
      <c r="K200" s="619"/>
      <c r="L200" s="737"/>
      <c r="M200" s="738"/>
      <c r="N200" s="697"/>
      <c r="O200" s="433"/>
      <c r="P200" s="435"/>
      <c r="Q200" s="434"/>
      <c r="R200" s="430"/>
      <c r="S200" s="430"/>
      <c r="T200" s="430"/>
      <c r="U200" s="430"/>
      <c r="V200" s="430"/>
      <c r="W200" s="430"/>
      <c r="X200" s="430"/>
      <c r="Y200" s="430"/>
      <c r="Z200" s="431"/>
      <c r="AA200" s="431"/>
      <c r="AB200" s="432"/>
      <c r="AC200" s="141"/>
      <c r="AD200" s="141"/>
      <c r="AE200" s="432"/>
      <c r="AF200" s="141"/>
      <c r="AG200" s="726"/>
      <c r="AH200" s="173"/>
      <c r="AI200" s="182"/>
      <c r="AJ200" s="182"/>
      <c r="AK200" s="182"/>
      <c r="AL200" s="182"/>
      <c r="AM200" s="182"/>
      <c r="AN200" s="182"/>
      <c r="AO200" s="173"/>
      <c r="AP200" s="173"/>
      <c r="AQ200" s="173"/>
      <c r="AR200" s="173"/>
    </row>
    <row r="201" spans="1:46" ht="15" customHeight="1">
      <c r="A201" s="701"/>
      <c r="B201" s="701"/>
      <c r="C201" s="701"/>
      <c r="D201" s="701"/>
      <c r="E201" s="510"/>
      <c r="F201" s="175"/>
      <c r="G201" s="175"/>
      <c r="H201" s="175"/>
      <c r="I201" s="410"/>
      <c r="J201" s="520"/>
      <c r="K201" s="2"/>
      <c r="L201" s="416"/>
      <c r="M201" s="421" t="s">
        <v>5</v>
      </c>
      <c r="N201" s="421"/>
      <c r="O201" s="421"/>
      <c r="P201" s="421"/>
      <c r="Q201" s="421"/>
      <c r="R201" s="421"/>
      <c r="S201" s="421"/>
      <c r="T201" s="421"/>
      <c r="U201" s="421"/>
      <c r="V201" s="421"/>
      <c r="W201" s="421"/>
      <c r="X201" s="421"/>
      <c r="Y201" s="421"/>
      <c r="Z201" s="421"/>
      <c r="AA201" s="421"/>
      <c r="AB201" s="421"/>
      <c r="AC201" s="421"/>
      <c r="AD201" s="421"/>
      <c r="AE201" s="421"/>
      <c r="AF201" s="421"/>
      <c r="AG201" s="727"/>
      <c r="AH201" s="175"/>
      <c r="AI201" s="175"/>
      <c r="AJ201" s="175"/>
      <c r="AK201" s="175"/>
      <c r="AL201" s="175"/>
      <c r="AM201" s="175"/>
      <c r="AN201" s="175"/>
      <c r="AO201" s="175"/>
      <c r="AP201" s="175"/>
      <c r="AQ201" s="175"/>
      <c r="AR201" s="175"/>
    </row>
    <row r="202" spans="1:46" ht="15" customHeight="1">
      <c r="A202" s="701"/>
      <c r="B202" s="701"/>
      <c r="C202" s="701"/>
      <c r="D202" s="510"/>
      <c r="E202" s="510"/>
      <c r="F202" s="175"/>
      <c r="G202" s="440"/>
      <c r="H202" s="175"/>
      <c r="I202" s="2"/>
      <c r="J202" s="73"/>
      <c r="K202" s="2"/>
      <c r="L202" s="416"/>
      <c r="M202" s="130" t="s">
        <v>16</v>
      </c>
      <c r="N202" s="130"/>
      <c r="O202" s="130"/>
      <c r="P202" s="130"/>
      <c r="Q202" s="130"/>
      <c r="R202" s="130"/>
      <c r="S202" s="130"/>
      <c r="T202" s="130"/>
      <c r="U202" s="130"/>
      <c r="V202" s="130"/>
      <c r="W202" s="130"/>
      <c r="X202" s="130"/>
      <c r="Y202" s="130"/>
      <c r="Z202" s="130"/>
      <c r="AA202" s="130"/>
      <c r="AB202" s="130"/>
      <c r="AC202" s="130"/>
      <c r="AD202" s="130"/>
      <c r="AE202" s="130"/>
      <c r="AF202" s="141"/>
      <c r="AG202" s="426"/>
      <c r="AH202" s="175"/>
      <c r="AI202" s="175"/>
      <c r="AJ202" s="175"/>
      <c r="AK202" s="175"/>
      <c r="AL202" s="175"/>
      <c r="AM202" s="175"/>
      <c r="AN202" s="175"/>
      <c r="AO202" s="175"/>
      <c r="AP202" s="175"/>
      <c r="AQ202" s="175"/>
      <c r="AR202" s="175"/>
    </row>
    <row r="203" spans="1:46" ht="15" customHeight="1">
      <c r="A203" s="701"/>
      <c r="B203" s="701"/>
      <c r="C203" s="510"/>
      <c r="D203" s="510"/>
      <c r="E203" s="510"/>
      <c r="F203" s="175"/>
      <c r="G203" s="440"/>
      <c r="H203" s="175"/>
      <c r="I203" s="2"/>
      <c r="J203" s="73"/>
      <c r="K203" s="2"/>
      <c r="L203" s="416"/>
      <c r="M203" s="129" t="s">
        <v>17</v>
      </c>
      <c r="N203" s="129"/>
      <c r="O203" s="129"/>
      <c r="P203" s="129"/>
      <c r="Q203" s="129"/>
      <c r="R203" s="129"/>
      <c r="S203" s="129"/>
      <c r="T203" s="129"/>
      <c r="U203" s="129"/>
      <c r="V203" s="129"/>
      <c r="W203" s="129"/>
      <c r="X203" s="129"/>
      <c r="Y203" s="129"/>
      <c r="Z203" s="417"/>
      <c r="AA203" s="417"/>
      <c r="AB203" s="432"/>
      <c r="AC203" s="141"/>
      <c r="AD203" s="429"/>
      <c r="AE203" s="129"/>
      <c r="AF203" s="141"/>
      <c r="AG203" s="426"/>
      <c r="AH203" s="175"/>
      <c r="AI203" s="175"/>
      <c r="AJ203" s="175"/>
      <c r="AK203" s="175"/>
      <c r="AL203" s="175"/>
      <c r="AM203" s="175"/>
      <c r="AN203" s="175"/>
      <c r="AO203" s="175"/>
      <c r="AP203" s="175"/>
      <c r="AQ203" s="175"/>
      <c r="AR203" s="175"/>
    </row>
    <row r="204" spans="1:46" ht="15" customHeight="1">
      <c r="A204" s="701"/>
      <c r="B204" s="510"/>
      <c r="C204" s="510"/>
      <c r="D204" s="510"/>
      <c r="E204" s="510"/>
      <c r="F204" s="175"/>
      <c r="G204" s="440"/>
      <c r="H204" s="175"/>
      <c r="I204" s="2"/>
      <c r="J204" s="73"/>
      <c r="K204" s="2"/>
      <c r="L204" s="416"/>
      <c r="M204" s="135" t="s">
        <v>18</v>
      </c>
      <c r="N204" s="135"/>
      <c r="O204" s="135"/>
      <c r="P204" s="135"/>
      <c r="Q204" s="135"/>
      <c r="R204" s="135"/>
      <c r="S204" s="135"/>
      <c r="T204" s="135"/>
      <c r="U204" s="135"/>
      <c r="V204" s="135"/>
      <c r="W204" s="135"/>
      <c r="X204" s="135"/>
      <c r="Y204" s="135"/>
      <c r="Z204" s="417"/>
      <c r="AA204" s="417"/>
      <c r="AB204" s="432"/>
      <c r="AC204" s="141"/>
      <c r="AD204" s="429"/>
      <c r="AE204" s="129"/>
      <c r="AF204" s="141"/>
      <c r="AG204" s="426"/>
      <c r="AH204" s="175"/>
      <c r="AI204" s="175"/>
      <c r="AJ204" s="175"/>
      <c r="AK204" s="175"/>
      <c r="AL204" s="175"/>
      <c r="AM204" s="175"/>
      <c r="AN204" s="175"/>
      <c r="AO204" s="175"/>
      <c r="AP204" s="175"/>
      <c r="AQ204" s="175"/>
      <c r="AR204" s="175"/>
    </row>
    <row r="205" spans="1:46" ht="15" customHeight="1">
      <c r="G205" s="136"/>
      <c r="H205" s="2"/>
      <c r="I205" s="481"/>
      <c r="J205" s="73"/>
      <c r="L205" s="416"/>
      <c r="M205" s="144" t="s">
        <v>308</v>
      </c>
      <c r="N205" s="144"/>
      <c r="O205" s="144"/>
      <c r="P205" s="144"/>
      <c r="Q205" s="144"/>
      <c r="R205" s="144"/>
      <c r="S205" s="144"/>
      <c r="T205" s="144"/>
      <c r="U205" s="144"/>
      <c r="V205" s="144"/>
      <c r="W205" s="144"/>
      <c r="X205" s="144"/>
      <c r="Y205" s="144"/>
      <c r="Z205" s="417"/>
      <c r="AA205" s="417"/>
      <c r="AB205" s="432"/>
      <c r="AC205" s="141"/>
      <c r="AD205" s="429"/>
      <c r="AE205" s="129"/>
      <c r="AF205" s="141"/>
      <c r="AG205" s="426"/>
      <c r="AH205" s="175"/>
      <c r="AI205" s="175"/>
      <c r="AJ205" s="175"/>
      <c r="AK205" s="175"/>
      <c r="AL205" s="175"/>
      <c r="AM205" s="175"/>
      <c r="AN205" s="175"/>
      <c r="AO205" s="175"/>
      <c r="AP205" s="175"/>
      <c r="AQ205" s="175"/>
      <c r="AR205" s="175"/>
    </row>
    <row r="206" spans="1:46" ht="15" customHeight="1">
      <c r="G206" s="136"/>
      <c r="H206" s="2"/>
      <c r="I206" s="2"/>
      <c r="J206" s="73"/>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175"/>
      <c r="AL206" s="175"/>
      <c r="AM206" s="175"/>
      <c r="AN206" s="175"/>
      <c r="AO206" s="175"/>
      <c r="AP206" s="175"/>
      <c r="AQ206" s="175"/>
      <c r="AR206" s="175"/>
      <c r="AS206" s="175"/>
      <c r="AT206" s="175"/>
    </row>
    <row r="207" spans="1:46" ht="15" customHeight="1">
      <c r="G207" s="136"/>
      <c r="H207" s="2"/>
      <c r="I207" s="2"/>
      <c r="J207" s="73"/>
      <c r="K207" s="2"/>
      <c r="L207" s="2"/>
      <c r="M207" s="2"/>
      <c r="N207" s="2"/>
      <c r="O207" s="2"/>
      <c r="P207" s="2"/>
      <c r="Q207" s="703"/>
      <c r="R207" s="2"/>
      <c r="S207" s="2"/>
      <c r="T207" s="2"/>
      <c r="U207" s="703"/>
      <c r="V207" s="2"/>
      <c r="W207" s="2"/>
      <c r="X207" s="2"/>
      <c r="Y207" s="538"/>
      <c r="Z207" s="2"/>
      <c r="AA207" s="2"/>
      <c r="AB207" s="2"/>
      <c r="AC207" s="2"/>
      <c r="AD207" s="2"/>
      <c r="AE207" s="2"/>
      <c r="AF207" s="2"/>
      <c r="AG207" s="2"/>
      <c r="AH207" s="2"/>
      <c r="AI207" s="2"/>
      <c r="AJ207" s="2"/>
      <c r="AK207" s="175"/>
      <c r="AL207" s="175"/>
      <c r="AM207" s="175"/>
      <c r="AN207" s="175"/>
      <c r="AO207" s="175"/>
      <c r="AP207" s="175"/>
      <c r="AQ207" s="175"/>
      <c r="AR207" s="175"/>
      <c r="AS207" s="175"/>
      <c r="AT207" s="175"/>
    </row>
    <row r="208" spans="1:46" ht="15" customHeight="1">
      <c r="G208" s="136"/>
      <c r="H208" s="2"/>
      <c r="I208" s="2"/>
      <c r="J208" s="73"/>
      <c r="K208" s="2"/>
      <c r="L208" s="2"/>
      <c r="M208" s="2"/>
      <c r="N208" s="2"/>
      <c r="O208" s="2"/>
      <c r="P208" s="2"/>
      <c r="Q208" s="703"/>
      <c r="R208" s="2"/>
      <c r="S208" s="2"/>
      <c r="T208" s="2"/>
      <c r="U208" s="703"/>
      <c r="V208" s="2"/>
      <c r="W208" s="2"/>
      <c r="X208" s="2"/>
      <c r="Y208" s="2"/>
      <c r="Z208" s="2"/>
      <c r="AA208" s="2"/>
      <c r="AB208" s="2"/>
      <c r="AC208" s="2"/>
    </row>
    <row r="209" spans="1:36" ht="15" customHeight="1">
      <c r="G209" s="136"/>
      <c r="H209" s="2"/>
      <c r="I209" s="2"/>
      <c r="J209" s="73"/>
      <c r="K209" s="2"/>
      <c r="L209" s="2"/>
      <c r="M209" s="2"/>
      <c r="N209" s="2"/>
      <c r="O209" s="2"/>
      <c r="Q209" s="703"/>
      <c r="V209" s="2"/>
      <c r="W209" s="2"/>
      <c r="X209" s="2"/>
      <c r="Z209" s="2"/>
      <c r="AA209" s="2"/>
      <c r="AB209" s="2"/>
      <c r="AC209" s="2"/>
      <c r="AD209" s="2"/>
    </row>
    <row r="210" spans="1:36" ht="15" customHeight="1">
      <c r="G210" s="136"/>
      <c r="H210" s="2"/>
      <c r="I210" s="2"/>
      <c r="J210" s="73"/>
      <c r="K210" s="2"/>
      <c r="L210" s="2"/>
      <c r="M210" s="2"/>
      <c r="N210" s="2"/>
      <c r="O210" s="2"/>
      <c r="Q210" s="193"/>
      <c r="Y210" s="2"/>
      <c r="Z210" s="2"/>
      <c r="AA210" s="2"/>
      <c r="AB210" s="2"/>
      <c r="AC210" s="2"/>
      <c r="AD210" s="2"/>
      <c r="AE210" s="2"/>
    </row>
    <row r="211" spans="1:36" ht="15" customHeight="1">
      <c r="G211" s="136"/>
      <c r="H211" s="2"/>
      <c r="I211" s="2"/>
      <c r="J211" s="73"/>
      <c r="K211" s="2"/>
      <c r="L211" s="2"/>
      <c r="M211" s="2"/>
      <c r="N211" s="775" t="s">
        <v>84</v>
      </c>
      <c r="O211" s="732"/>
      <c r="P211" s="728">
        <v>1</v>
      </c>
      <c r="Q211" s="776"/>
      <c r="R211" s="697" t="s">
        <v>83</v>
      </c>
      <c r="S211" s="800"/>
      <c r="T211" s="777">
        <v>1</v>
      </c>
      <c r="U211" s="704"/>
      <c r="V211" s="697" t="s">
        <v>83</v>
      </c>
      <c r="W211" s="501"/>
      <c r="X211" s="484">
        <v>1</v>
      </c>
      <c r="Y211" s="538"/>
      <c r="Z211" s="2"/>
      <c r="AA211" s="2"/>
      <c r="AB211" s="2"/>
      <c r="AC211" s="2"/>
      <c r="AD211" s="2"/>
    </row>
    <row r="212" spans="1:36" ht="15" customHeight="1">
      <c r="G212" s="136"/>
      <c r="H212" s="2"/>
      <c r="I212" s="2"/>
      <c r="J212" s="73"/>
      <c r="K212" s="2"/>
      <c r="L212" s="2"/>
      <c r="M212" s="2"/>
      <c r="N212" s="775"/>
      <c r="O212" s="732"/>
      <c r="P212" s="728"/>
      <c r="Q212" s="776"/>
      <c r="R212" s="697"/>
      <c r="S212" s="801"/>
      <c r="T212" s="778"/>
      <c r="U212" s="704"/>
      <c r="V212" s="697"/>
      <c r="W212" s="144"/>
      <c r="X212" s="144"/>
      <c r="Y212" s="144" t="s">
        <v>627</v>
      </c>
      <c r="Z212" s="2"/>
      <c r="AA212" s="2"/>
      <c r="AB212" s="2"/>
      <c r="AC212" s="2"/>
      <c r="AD212" s="2"/>
      <c r="AE212" s="2"/>
    </row>
    <row r="213" spans="1:36" ht="15" customHeight="1">
      <c r="G213" s="136"/>
      <c r="H213" s="2"/>
      <c r="I213" s="2"/>
      <c r="J213" s="73"/>
      <c r="K213" s="2"/>
      <c r="L213" s="2"/>
      <c r="M213" s="2"/>
      <c r="N213" s="775"/>
      <c r="O213" s="732"/>
      <c r="P213" s="728"/>
      <c r="Q213" s="776"/>
      <c r="R213" s="697"/>
      <c r="S213" s="135"/>
      <c r="T213" s="135"/>
      <c r="U213" s="144" t="s">
        <v>628</v>
      </c>
      <c r="V213" s="500"/>
      <c r="W213" s="430"/>
      <c r="X213" s="430"/>
      <c r="Y213" s="430"/>
      <c r="Z213" s="2"/>
      <c r="AA213" s="2"/>
      <c r="AB213" s="2"/>
      <c r="AC213" s="2"/>
      <c r="AD213" s="2"/>
      <c r="AE213" s="2"/>
    </row>
    <row r="214" spans="1:36" ht="15" customHeight="1">
      <c r="G214" s="136"/>
      <c r="H214" s="2"/>
      <c r="I214" s="2"/>
      <c r="J214" s="73"/>
      <c r="K214" s="2"/>
      <c r="L214" s="2"/>
      <c r="M214" s="2"/>
      <c r="N214" s="697"/>
      <c r="O214" s="498"/>
      <c r="P214" s="498"/>
      <c r="Q214" s="499"/>
      <c r="R214" s="500"/>
      <c r="S214" s="430"/>
      <c r="T214" s="430"/>
      <c r="U214" s="430"/>
      <c r="V214" s="430"/>
      <c r="W214" s="430"/>
      <c r="X214" s="430"/>
      <c r="Y214" s="430"/>
      <c r="Z214" s="2"/>
      <c r="AA214" s="2"/>
      <c r="AB214" s="2"/>
      <c r="AC214" s="2"/>
      <c r="AD214" s="2"/>
      <c r="AE214" s="2"/>
    </row>
    <row r="216" spans="1:36" s="31" customFormat="1" ht="17.100000000000001" customHeight="1">
      <c r="A216" s="83"/>
      <c r="B216" s="83"/>
      <c r="C216" s="74"/>
      <c r="D216" s="131"/>
      <c r="E216" s="149"/>
      <c r="F216" s="151"/>
      <c r="G216" s="151"/>
      <c r="H216" s="150"/>
      <c r="I216" s="150"/>
      <c r="J216" s="150"/>
      <c r="K216" s="150"/>
      <c r="L216" s="150"/>
      <c r="M216" s="150"/>
      <c r="N216" s="150"/>
      <c r="O216" s="150"/>
      <c r="P216" s="150"/>
      <c r="Q216" s="150"/>
      <c r="R216" s="150"/>
      <c r="S216" s="150"/>
      <c r="T216" s="133"/>
      <c r="U216" s="133"/>
      <c r="V216" s="133"/>
      <c r="W216" s="152"/>
      <c r="X216" s="152"/>
    </row>
    <row r="217" spans="1:36" ht="18.75" customHeight="1">
      <c r="X217" s="175"/>
      <c r="Y217" s="175"/>
      <c r="Z217" s="175"/>
      <c r="AA217" s="175"/>
      <c r="AB217" s="175"/>
      <c r="AC217" s="175"/>
      <c r="AD217" s="175"/>
      <c r="AE217" s="175"/>
      <c r="AF217" s="175"/>
      <c r="AG217" s="175"/>
      <c r="AH217" s="175"/>
      <c r="AI217" s="175"/>
      <c r="AJ217" s="175"/>
    </row>
    <row r="218" spans="1:36" s="30" customFormat="1" ht="17.100000000000001" customHeight="1">
      <c r="G218" s="30" t="s">
        <v>12</v>
      </c>
      <c r="I218" s="30" t="s">
        <v>652</v>
      </c>
      <c r="V218" s="137"/>
      <c r="X218" s="185"/>
      <c r="Y218" s="185"/>
      <c r="Z218" s="185"/>
      <c r="AA218" s="185"/>
      <c r="AB218" s="185"/>
      <c r="AC218" s="185"/>
      <c r="AD218" s="185"/>
      <c r="AE218" s="185"/>
      <c r="AF218" s="185"/>
      <c r="AG218" s="185"/>
      <c r="AH218" s="185"/>
      <c r="AI218" s="185"/>
      <c r="AJ218" s="185"/>
    </row>
    <row r="219" spans="1:36" ht="17.100000000000001" customHeight="1">
      <c r="L219" s="105"/>
      <c r="M219" s="105"/>
      <c r="N219" s="105"/>
      <c r="O219" s="105"/>
      <c r="P219" s="105"/>
      <c r="Q219" s="105"/>
      <c r="R219" s="105"/>
      <c r="S219" s="105"/>
      <c r="T219" s="105"/>
      <c r="U219" s="105"/>
      <c r="V219" s="105"/>
      <c r="W219" s="105"/>
      <c r="X219" s="175"/>
      <c r="Y219" s="175"/>
      <c r="Z219" s="175"/>
      <c r="AA219" s="175"/>
      <c r="AB219" s="175"/>
      <c r="AC219" s="175"/>
      <c r="AD219" s="175"/>
      <c r="AE219" s="175"/>
      <c r="AF219" s="175"/>
      <c r="AG219" s="175"/>
      <c r="AH219" s="175"/>
      <c r="AI219" s="175"/>
      <c r="AJ219" s="175"/>
    </row>
    <row r="220" spans="1:36" s="31" customFormat="1" ht="22.5">
      <c r="A220" s="701">
        <v>1</v>
      </c>
      <c r="B220" s="173"/>
      <c r="C220" s="173"/>
      <c r="D220" s="173"/>
      <c r="E220" s="184"/>
      <c r="F220" s="284"/>
      <c r="G220" s="284"/>
      <c r="H220" s="284"/>
      <c r="I220" s="194"/>
      <c r="J220" s="506"/>
      <c r="K220" s="509"/>
      <c r="L220" s="402">
        <f>mergeValue(A220)</f>
        <v>1</v>
      </c>
      <c r="M220" s="450" t="s">
        <v>19</v>
      </c>
      <c r="N220" s="451"/>
      <c r="O220" s="766"/>
      <c r="P220" s="767"/>
      <c r="Q220" s="767"/>
      <c r="R220" s="767"/>
      <c r="S220" s="767"/>
      <c r="T220" s="767"/>
      <c r="U220" s="767"/>
      <c r="V220" s="768"/>
      <c r="W220" s="446" t="s">
        <v>718</v>
      </c>
      <c r="X220" s="173"/>
      <c r="Y220" s="182"/>
      <c r="Z220" s="182" t="str">
        <f t="shared" ref="Z220:Z233" si="3">IF(M220="","",M220 )</f>
        <v>Наименование тарифа</v>
      </c>
      <c r="AA220" s="182"/>
      <c r="AB220" s="182"/>
      <c r="AC220" s="182"/>
      <c r="AD220" s="173"/>
      <c r="AE220" s="173"/>
      <c r="AF220" s="173"/>
      <c r="AG220" s="173"/>
      <c r="AH220" s="173"/>
      <c r="AI220" s="173"/>
      <c r="AJ220" s="173"/>
    </row>
    <row r="221" spans="1:36" s="31" customFormat="1" ht="22.5">
      <c r="A221" s="701"/>
      <c r="B221" s="701">
        <v>1</v>
      </c>
      <c r="C221" s="173"/>
      <c r="D221" s="173"/>
      <c r="E221" s="284"/>
      <c r="F221" s="284"/>
      <c r="G221" s="284"/>
      <c r="H221" s="284"/>
      <c r="I221" s="151"/>
      <c r="J221" s="505"/>
      <c r="K221" s="507"/>
      <c r="L221" s="402" t="str">
        <f>mergeValue(A221) &amp;"."&amp; mergeValue(B221)</f>
        <v>1.1</v>
      </c>
      <c r="M221" s="418" t="s">
        <v>15</v>
      </c>
      <c r="N221" s="451"/>
      <c r="O221" s="766"/>
      <c r="P221" s="767"/>
      <c r="Q221" s="767"/>
      <c r="R221" s="767"/>
      <c r="S221" s="767"/>
      <c r="T221" s="767"/>
      <c r="U221" s="767"/>
      <c r="V221" s="768"/>
      <c r="W221" s="446" t="s">
        <v>459</v>
      </c>
      <c r="X221" s="173"/>
      <c r="Y221" s="182"/>
      <c r="Z221" s="182" t="str">
        <f t="shared" si="3"/>
        <v>Территория действия тарифа</v>
      </c>
      <c r="AA221" s="182"/>
      <c r="AB221" s="182"/>
      <c r="AC221" s="182"/>
      <c r="AD221" s="173"/>
      <c r="AE221" s="173"/>
      <c r="AF221" s="173"/>
      <c r="AG221" s="173"/>
      <c r="AH221" s="173"/>
      <c r="AI221" s="173"/>
      <c r="AJ221" s="173"/>
    </row>
    <row r="222" spans="1:36" s="31" customFormat="1" ht="22.5">
      <c r="A222" s="701"/>
      <c r="B222" s="701"/>
      <c r="C222" s="701">
        <v>1</v>
      </c>
      <c r="D222" s="173"/>
      <c r="E222" s="284"/>
      <c r="F222" s="284"/>
      <c r="G222" s="284"/>
      <c r="H222" s="284"/>
      <c r="I222" s="508"/>
      <c r="J222" s="505"/>
      <c r="K222" s="507"/>
      <c r="L222" s="402" t="str">
        <f>mergeValue(A222) &amp;"."&amp; mergeValue(B222)&amp;"."&amp; mergeValue(C222)</f>
        <v>1.1.1</v>
      </c>
      <c r="M222" s="419" t="s">
        <v>7</v>
      </c>
      <c r="N222" s="451"/>
      <c r="O222" s="766"/>
      <c r="P222" s="767"/>
      <c r="Q222" s="767"/>
      <c r="R222" s="767"/>
      <c r="S222" s="767"/>
      <c r="T222" s="767"/>
      <c r="U222" s="767"/>
      <c r="V222" s="768"/>
      <c r="W222" s="446" t="s">
        <v>600</v>
      </c>
      <c r="X222" s="173"/>
      <c r="Y222" s="182"/>
      <c r="Z222" s="182" t="str">
        <f t="shared" si="3"/>
        <v xml:space="preserve">Наименование системы теплоснабжения </v>
      </c>
      <c r="AA222" s="182"/>
      <c r="AB222" s="182"/>
      <c r="AC222" s="182"/>
      <c r="AD222" s="173"/>
      <c r="AE222" s="173"/>
      <c r="AF222" s="173"/>
      <c r="AG222" s="173"/>
      <c r="AH222" s="173"/>
      <c r="AI222" s="173"/>
      <c r="AJ222" s="173"/>
    </row>
    <row r="223" spans="1:36" s="31" customFormat="1" ht="22.5">
      <c r="A223" s="701"/>
      <c r="B223" s="701"/>
      <c r="C223" s="701"/>
      <c r="D223" s="701">
        <v>1</v>
      </c>
      <c r="E223" s="284"/>
      <c r="F223" s="284"/>
      <c r="G223" s="284"/>
      <c r="H223" s="284"/>
      <c r="I223" s="508"/>
      <c r="J223" s="505"/>
      <c r="K223" s="507"/>
      <c r="L223" s="402" t="str">
        <f>mergeValue(A223) &amp;"."&amp; mergeValue(B223)&amp;"."&amp; mergeValue(C223)&amp;"."&amp; mergeValue(D223)</f>
        <v>1.1.1.1</v>
      </c>
      <c r="M223" s="420" t="s">
        <v>21</v>
      </c>
      <c r="N223" s="451"/>
      <c r="O223" s="766"/>
      <c r="P223" s="767"/>
      <c r="Q223" s="767"/>
      <c r="R223" s="767"/>
      <c r="S223" s="767"/>
      <c r="T223" s="767"/>
      <c r="U223" s="767"/>
      <c r="V223" s="768"/>
      <c r="W223" s="446" t="s">
        <v>601</v>
      </c>
      <c r="X223" s="173"/>
      <c r="Y223" s="182"/>
      <c r="Z223" s="182" t="str">
        <f t="shared" si="3"/>
        <v xml:space="preserve">Источник тепловой энергии  </v>
      </c>
      <c r="AA223" s="182"/>
      <c r="AB223" s="182"/>
      <c r="AC223" s="182"/>
      <c r="AD223" s="173"/>
      <c r="AE223" s="173"/>
      <c r="AF223" s="173"/>
      <c r="AG223" s="173"/>
      <c r="AH223" s="173"/>
      <c r="AI223" s="173"/>
      <c r="AJ223" s="173"/>
    </row>
    <row r="224" spans="1:36" s="31" customFormat="1" ht="78.75">
      <c r="A224" s="701"/>
      <c r="B224" s="701"/>
      <c r="C224" s="701"/>
      <c r="D224" s="701"/>
      <c r="E224" s="701">
        <v>1</v>
      </c>
      <c r="F224" s="284"/>
      <c r="G224" s="284"/>
      <c r="H224" s="173">
        <v>1</v>
      </c>
      <c r="I224" s="701">
        <v>1</v>
      </c>
      <c r="J224" s="284"/>
      <c r="K224" s="511"/>
      <c r="L224" s="402" t="str">
        <f>mergeValue(A224) &amp;"."&amp; mergeValue(B224)&amp;"."&amp; mergeValue(C224)&amp;"."&amp; mergeValue(D224)&amp;"."&amp; mergeValue(E224)</f>
        <v>1.1.1.1.1</v>
      </c>
      <c r="M224" s="422" t="s">
        <v>8</v>
      </c>
      <c r="N224" s="451"/>
      <c r="O224" s="704"/>
      <c r="P224" s="705"/>
      <c r="Q224" s="705"/>
      <c r="R224" s="705"/>
      <c r="S224" s="705"/>
      <c r="T224" s="705"/>
      <c r="U224" s="705"/>
      <c r="V224" s="706"/>
      <c r="W224" s="446" t="s">
        <v>719</v>
      </c>
      <c r="X224" s="173"/>
      <c r="Y224" s="182"/>
      <c r="Z224" s="182" t="str">
        <f t="shared" si="3"/>
        <v>Схема подключения теплопотребляющей установки к коллектору источника тепловой энергии</v>
      </c>
      <c r="AA224" s="182"/>
      <c r="AB224" s="182"/>
      <c r="AC224" s="182"/>
      <c r="AD224" s="173"/>
      <c r="AE224" s="173"/>
      <c r="AF224" s="173"/>
      <c r="AG224" s="173"/>
      <c r="AH224" s="173"/>
      <c r="AI224" s="173"/>
      <c r="AJ224" s="173"/>
    </row>
    <row r="225" spans="1:36" s="31" customFormat="1" ht="33.75">
      <c r="A225" s="701"/>
      <c r="B225" s="701"/>
      <c r="C225" s="701"/>
      <c r="D225" s="701"/>
      <c r="E225" s="701"/>
      <c r="F225" s="701">
        <v>1</v>
      </c>
      <c r="G225" s="173"/>
      <c r="H225" s="173"/>
      <c r="I225" s="701"/>
      <c r="J225" s="701">
        <v>1</v>
      </c>
      <c r="K225" s="512"/>
      <c r="L225" s="402" t="str">
        <f>mergeValue(A225) &amp;"."&amp; mergeValue(B225)&amp;"."&amp; mergeValue(C225)&amp;"."&amp; mergeValue(D225)&amp;"."&amp; mergeValue(E225)&amp;"."&amp; mergeValue(F225)</f>
        <v>1.1.1.1.1.1</v>
      </c>
      <c r="M225" s="423" t="s">
        <v>9</v>
      </c>
      <c r="N225" s="451"/>
      <c r="O225" s="704"/>
      <c r="P225" s="705"/>
      <c r="Q225" s="705"/>
      <c r="R225" s="705"/>
      <c r="S225" s="705"/>
      <c r="T225" s="705"/>
      <c r="U225" s="705"/>
      <c r="V225" s="706"/>
      <c r="W225" s="446" t="s">
        <v>720</v>
      </c>
      <c r="X225" s="173"/>
      <c r="Y225" s="182"/>
      <c r="Z225" s="182" t="str">
        <f t="shared" si="3"/>
        <v>Группа потребителей</v>
      </c>
      <c r="AA225" s="182"/>
      <c r="AB225" s="182"/>
      <c r="AC225" s="182"/>
      <c r="AD225" s="173"/>
      <c r="AE225" s="173"/>
      <c r="AF225" s="173"/>
      <c r="AG225" s="173"/>
      <c r="AH225" s="173"/>
      <c r="AI225" s="173"/>
      <c r="AJ225" s="173"/>
    </row>
    <row r="226" spans="1:36" s="31" customFormat="1" ht="122.1" customHeight="1">
      <c r="A226" s="701"/>
      <c r="B226" s="701"/>
      <c r="C226" s="701"/>
      <c r="D226" s="701"/>
      <c r="E226" s="701"/>
      <c r="F226" s="701"/>
      <c r="G226" s="173">
        <v>1</v>
      </c>
      <c r="H226" s="173"/>
      <c r="I226" s="701"/>
      <c r="J226" s="701"/>
      <c r="K226" s="512">
        <v>1</v>
      </c>
      <c r="L226" s="402" t="str">
        <f>mergeValue(A226) &amp;"."&amp; mergeValue(B226)&amp;"."&amp; mergeValue(C226)&amp;"."&amp; mergeValue(D226)&amp;"."&amp; mergeValue(E226)&amp;"."&amp; mergeValue(F226)&amp;"."&amp; mergeValue(G226)</f>
        <v>1.1.1.1.1.1.1</v>
      </c>
      <c r="M226" s="528"/>
      <c r="N226" s="451"/>
      <c r="O226" s="428"/>
      <c r="P226" s="428"/>
      <c r="Q226" s="428"/>
      <c r="R226" s="696"/>
      <c r="S226" s="697" t="s">
        <v>83</v>
      </c>
      <c r="T226" s="696"/>
      <c r="U226" s="697" t="s">
        <v>83</v>
      </c>
      <c r="V226" s="428"/>
      <c r="W226" s="671" t="s">
        <v>721</v>
      </c>
      <c r="X226" s="173" t="str">
        <f>strCheckDate(O227:V227)</f>
        <v/>
      </c>
      <c r="Y226" s="182"/>
      <c r="Z226" s="182" t="str">
        <f t="shared" si="3"/>
        <v/>
      </c>
      <c r="AA226" s="182"/>
      <c r="AB226" s="182"/>
      <c r="AC226" s="182"/>
      <c r="AD226" s="173"/>
      <c r="AE226" s="173"/>
      <c r="AF226" s="173"/>
      <c r="AG226" s="173"/>
      <c r="AH226" s="173"/>
      <c r="AI226" s="173"/>
      <c r="AJ226" s="173"/>
    </row>
    <row r="227" spans="1:36" s="31" customFormat="1" ht="14.25" hidden="1" customHeight="1">
      <c r="A227" s="701"/>
      <c r="B227" s="701"/>
      <c r="C227" s="701"/>
      <c r="D227" s="701"/>
      <c r="E227" s="701"/>
      <c r="F227" s="701"/>
      <c r="G227" s="173"/>
      <c r="H227" s="173"/>
      <c r="I227" s="701"/>
      <c r="J227" s="701"/>
      <c r="K227" s="512"/>
      <c r="L227" s="244"/>
      <c r="M227" s="451"/>
      <c r="N227" s="451"/>
      <c r="O227" s="428"/>
      <c r="P227" s="428"/>
      <c r="Q227" s="438" t="str">
        <f>R226 &amp; "-" &amp; T226</f>
        <v>-</v>
      </c>
      <c r="R227" s="696"/>
      <c r="S227" s="697"/>
      <c r="T227" s="696"/>
      <c r="U227" s="697"/>
      <c r="V227" s="428"/>
      <c r="W227" s="672"/>
      <c r="X227" s="173"/>
      <c r="Y227" s="182"/>
      <c r="Z227" s="182" t="str">
        <f t="shared" si="3"/>
        <v/>
      </c>
      <c r="AA227" s="182"/>
      <c r="AB227" s="182"/>
      <c r="AC227" s="182"/>
      <c r="AD227" s="173"/>
      <c r="AE227" s="173"/>
      <c r="AF227" s="173"/>
      <c r="AG227" s="173"/>
      <c r="AH227" s="173"/>
      <c r="AI227" s="173"/>
      <c r="AJ227" s="173"/>
    </row>
    <row r="228" spans="1:36" s="31" customFormat="1" ht="15" customHeight="1">
      <c r="A228" s="701"/>
      <c r="B228" s="701"/>
      <c r="C228" s="701"/>
      <c r="D228" s="701"/>
      <c r="E228" s="701"/>
      <c r="F228" s="701"/>
      <c r="G228" s="284"/>
      <c r="H228" s="173"/>
      <c r="I228" s="701"/>
      <c r="J228" s="701"/>
      <c r="K228" s="511"/>
      <c r="L228" s="416"/>
      <c r="M228" s="425" t="s">
        <v>24</v>
      </c>
      <c r="N228" s="141"/>
      <c r="O228" s="141"/>
      <c r="P228" s="141"/>
      <c r="Q228" s="141"/>
      <c r="R228" s="141"/>
      <c r="S228" s="141"/>
      <c r="T228" s="141"/>
      <c r="U228" s="141"/>
      <c r="V228" s="426"/>
      <c r="W228" s="673"/>
      <c r="X228" s="173"/>
      <c r="Y228" s="182"/>
      <c r="Z228" s="182" t="str">
        <f t="shared" si="3"/>
        <v>Добавить вид теплоносителя (параметры теплоносителя)</v>
      </c>
      <c r="AA228" s="182"/>
      <c r="AB228" s="182"/>
      <c r="AC228" s="182"/>
      <c r="AD228" s="173"/>
      <c r="AE228" s="173"/>
      <c r="AF228" s="173"/>
      <c r="AG228" s="173"/>
      <c r="AH228" s="173"/>
      <c r="AI228" s="173"/>
      <c r="AJ228" s="173"/>
    </row>
    <row r="229" spans="1:36" s="31" customFormat="1" ht="15" customHeight="1">
      <c r="A229" s="701"/>
      <c r="B229" s="701"/>
      <c r="C229" s="701"/>
      <c r="D229" s="701"/>
      <c r="E229" s="701"/>
      <c r="F229" s="284"/>
      <c r="G229" s="284"/>
      <c r="H229" s="173"/>
      <c r="I229" s="701"/>
      <c r="J229" s="284"/>
      <c r="K229" s="511"/>
      <c r="L229" s="416"/>
      <c r="M229" s="424" t="s">
        <v>10</v>
      </c>
      <c r="N229" s="141"/>
      <c r="O229" s="141"/>
      <c r="P229" s="141"/>
      <c r="Q229" s="141"/>
      <c r="R229" s="141"/>
      <c r="S229" s="141"/>
      <c r="T229" s="141"/>
      <c r="U229" s="429"/>
      <c r="V229" s="141"/>
      <c r="W229" s="468"/>
      <c r="X229" s="173"/>
      <c r="Y229" s="182"/>
      <c r="Z229" s="182" t="str">
        <f t="shared" si="3"/>
        <v>Добавить группу потребителей</v>
      </c>
      <c r="AA229" s="182"/>
      <c r="AB229" s="182"/>
      <c r="AC229" s="182"/>
      <c r="AD229" s="173"/>
      <c r="AE229" s="173"/>
      <c r="AF229" s="173"/>
      <c r="AG229" s="173"/>
      <c r="AH229" s="173"/>
      <c r="AI229" s="173"/>
      <c r="AJ229" s="173"/>
    </row>
    <row r="230" spans="1:36" s="31" customFormat="1" ht="15" customHeight="1">
      <c r="A230" s="701"/>
      <c r="B230" s="701"/>
      <c r="C230" s="701"/>
      <c r="D230" s="701"/>
      <c r="E230" s="510"/>
      <c r="F230" s="284"/>
      <c r="G230" s="284"/>
      <c r="H230" s="284"/>
      <c r="I230" s="506"/>
      <c r="J230" s="73"/>
      <c r="K230" s="509"/>
      <c r="L230" s="416"/>
      <c r="M230" s="421" t="s">
        <v>11</v>
      </c>
      <c r="N230" s="141"/>
      <c r="O230" s="141"/>
      <c r="P230" s="141"/>
      <c r="Q230" s="141"/>
      <c r="R230" s="141"/>
      <c r="S230" s="141"/>
      <c r="T230" s="141"/>
      <c r="U230" s="429"/>
      <c r="V230" s="141"/>
      <c r="W230" s="468"/>
      <c r="X230" s="173"/>
      <c r="Y230" s="182"/>
      <c r="Z230" s="182" t="str">
        <f t="shared" si="3"/>
        <v>Добавить схему подключения</v>
      </c>
      <c r="AA230" s="182"/>
      <c r="AB230" s="182"/>
      <c r="AC230" s="182"/>
      <c r="AD230" s="173"/>
      <c r="AE230" s="173"/>
      <c r="AF230" s="173"/>
      <c r="AG230" s="173"/>
      <c r="AH230" s="173"/>
      <c r="AI230" s="173"/>
      <c r="AJ230" s="173"/>
    </row>
    <row r="231" spans="1:36" s="31" customFormat="1" ht="15" customHeight="1">
      <c r="A231" s="701"/>
      <c r="B231" s="701"/>
      <c r="C231" s="701"/>
      <c r="D231" s="510"/>
      <c r="E231" s="510"/>
      <c r="F231" s="284"/>
      <c r="G231" s="284"/>
      <c r="H231" s="284"/>
      <c r="I231" s="506"/>
      <c r="J231" s="73"/>
      <c r="K231" s="509"/>
      <c r="L231" s="416"/>
      <c r="M231" s="130" t="s">
        <v>16</v>
      </c>
      <c r="N231" s="141"/>
      <c r="O231" s="141"/>
      <c r="P231" s="141"/>
      <c r="Q231" s="141"/>
      <c r="R231" s="141"/>
      <c r="S231" s="141"/>
      <c r="T231" s="141"/>
      <c r="U231" s="429"/>
      <c r="V231" s="141"/>
      <c r="W231" s="468"/>
      <c r="X231" s="173"/>
      <c r="Y231" s="182"/>
      <c r="Z231" s="182" t="str">
        <f t="shared" si="3"/>
        <v>Добавить источник тепловой энергии</v>
      </c>
      <c r="AA231" s="182"/>
      <c r="AB231" s="182"/>
      <c r="AC231" s="182"/>
      <c r="AD231" s="173"/>
      <c r="AE231" s="173"/>
      <c r="AF231" s="173"/>
      <c r="AG231" s="173"/>
      <c r="AH231" s="173"/>
      <c r="AI231" s="173"/>
      <c r="AJ231" s="173"/>
    </row>
    <row r="232" spans="1:36" s="31" customFormat="1" ht="15" customHeight="1">
      <c r="A232" s="701"/>
      <c r="B232" s="701"/>
      <c r="C232" s="510"/>
      <c r="D232" s="510"/>
      <c r="E232" s="510"/>
      <c r="F232" s="510"/>
      <c r="G232" s="515"/>
      <c r="H232" s="506"/>
      <c r="I232" s="513"/>
      <c r="J232" s="73"/>
      <c r="K232" s="514"/>
      <c r="L232" s="416"/>
      <c r="M232" s="129" t="s">
        <v>17</v>
      </c>
      <c r="N232" s="141"/>
      <c r="O232" s="141"/>
      <c r="P232" s="141"/>
      <c r="Q232" s="141"/>
      <c r="R232" s="141"/>
      <c r="S232" s="141"/>
      <c r="T232" s="141"/>
      <c r="U232" s="429"/>
      <c r="V232" s="141"/>
      <c r="W232" s="468"/>
      <c r="X232" s="173"/>
      <c r="Y232" s="182"/>
      <c r="Z232" s="182" t="str">
        <f t="shared" si="3"/>
        <v>Добавить наименование системы теплоснабжения</v>
      </c>
      <c r="AA232" s="182"/>
      <c r="AB232" s="182"/>
      <c r="AC232" s="182"/>
      <c r="AD232" s="173"/>
      <c r="AE232" s="173"/>
      <c r="AF232" s="173"/>
      <c r="AG232" s="173"/>
      <c r="AH232" s="173"/>
      <c r="AI232" s="173"/>
      <c r="AJ232" s="173"/>
    </row>
    <row r="233" spans="1:36" s="31" customFormat="1" ht="15" customHeight="1">
      <c r="A233" s="701"/>
      <c r="B233" s="510"/>
      <c r="C233" s="510"/>
      <c r="D233" s="510"/>
      <c r="E233" s="510"/>
      <c r="F233" s="510"/>
      <c r="G233" s="515"/>
      <c r="H233" s="506"/>
      <c r="I233" s="506"/>
      <c r="J233" s="73"/>
      <c r="K233" s="509"/>
      <c r="L233" s="416"/>
      <c r="M233" s="135" t="s">
        <v>18</v>
      </c>
      <c r="N233" s="141"/>
      <c r="O233" s="141"/>
      <c r="P233" s="141"/>
      <c r="Q233" s="141"/>
      <c r="R233" s="141"/>
      <c r="S233" s="141"/>
      <c r="T233" s="141"/>
      <c r="U233" s="429"/>
      <c r="V233" s="141"/>
      <c r="W233" s="468"/>
      <c r="X233" s="173"/>
      <c r="Y233" s="182"/>
      <c r="Z233" s="182" t="str">
        <f t="shared" si="3"/>
        <v>Добавить территорию действия тарифа</v>
      </c>
      <c r="AA233" s="182"/>
      <c r="AB233" s="182"/>
      <c r="AC233" s="182"/>
      <c r="AD233" s="173"/>
      <c r="AE233" s="173"/>
      <c r="AF233" s="173"/>
      <c r="AG233" s="173"/>
      <c r="AH233" s="173"/>
      <c r="AI233" s="173"/>
      <c r="AJ233" s="173"/>
    </row>
    <row r="234" spans="1:36" ht="15" customHeight="1">
      <c r="L234" s="391"/>
      <c r="M234" s="144" t="s">
        <v>308</v>
      </c>
      <c r="N234" s="141"/>
      <c r="O234" s="141"/>
      <c r="P234" s="141"/>
      <c r="Q234" s="141"/>
      <c r="R234" s="141"/>
      <c r="S234" s="141"/>
      <c r="T234" s="141"/>
      <c r="U234" s="429"/>
      <c r="V234" s="141"/>
      <c r="W234" s="141"/>
      <c r="X234" s="141"/>
      <c r="Y234" s="141"/>
      <c r="Z234" s="141"/>
      <c r="AA234" s="141"/>
      <c r="AB234" s="429"/>
      <c r="AC234" s="141"/>
      <c r="AD234" s="468"/>
      <c r="AE234" s="175"/>
      <c r="AF234" s="175"/>
      <c r="AG234" s="175"/>
      <c r="AH234" s="175"/>
    </row>
    <row r="235" spans="1:36" ht="18.75" customHeight="1">
      <c r="X235" s="175"/>
      <c r="Y235" s="175"/>
      <c r="Z235" s="175"/>
      <c r="AA235" s="175"/>
      <c r="AB235" s="175"/>
      <c r="AC235" s="175"/>
      <c r="AD235" s="175"/>
      <c r="AE235" s="175"/>
      <c r="AF235" s="175"/>
      <c r="AG235" s="175"/>
      <c r="AH235" s="175"/>
      <c r="AI235" s="175"/>
      <c r="AJ235" s="175"/>
    </row>
    <row r="236" spans="1:36" s="30" customFormat="1" ht="17.100000000000001" customHeight="1">
      <c r="G236" s="30" t="s">
        <v>12</v>
      </c>
      <c r="I236" s="30" t="s">
        <v>211</v>
      </c>
      <c r="V236" s="137"/>
      <c r="X236" s="185"/>
      <c r="Y236" s="185"/>
      <c r="Z236" s="185"/>
      <c r="AA236" s="185"/>
      <c r="AB236" s="185"/>
      <c r="AC236" s="185"/>
      <c r="AD236" s="185"/>
      <c r="AE236" s="185"/>
      <c r="AF236" s="185"/>
      <c r="AG236" s="185"/>
      <c r="AH236" s="185"/>
      <c r="AI236" s="185"/>
      <c r="AJ236" s="185"/>
    </row>
    <row r="237" spans="1:36" ht="17.100000000000001" customHeight="1">
      <c r="L237" s="105"/>
      <c r="M237" s="105"/>
      <c r="N237" s="105"/>
      <c r="O237" s="105"/>
      <c r="P237" s="105"/>
      <c r="Q237" s="105"/>
      <c r="R237" s="105"/>
      <c r="S237" s="105"/>
      <c r="T237" s="105"/>
      <c r="U237" s="105"/>
      <c r="V237" s="105"/>
      <c r="W237" s="105"/>
      <c r="X237" s="175"/>
      <c r="Y237" s="175"/>
      <c r="Z237" s="175"/>
      <c r="AA237" s="175"/>
      <c r="AB237" s="175"/>
      <c r="AC237" s="175"/>
      <c r="AD237" s="175"/>
      <c r="AE237" s="175"/>
      <c r="AF237" s="175"/>
      <c r="AG237" s="175"/>
      <c r="AH237" s="175"/>
      <c r="AI237" s="175"/>
      <c r="AJ237" s="175"/>
    </row>
    <row r="238" spans="1:36" s="31" customFormat="1" ht="22.5">
      <c r="A238" s="701">
        <v>1</v>
      </c>
      <c r="B238" s="173"/>
      <c r="C238" s="173"/>
      <c r="D238" s="173"/>
      <c r="E238" s="184"/>
      <c r="F238" s="284"/>
      <c r="G238" s="284"/>
      <c r="H238" s="284"/>
      <c r="I238" s="194"/>
      <c r="J238" s="506"/>
      <c r="K238" s="509"/>
      <c r="L238" s="402">
        <f>mergeValue(A238)</f>
        <v>1</v>
      </c>
      <c r="M238" s="450" t="s">
        <v>19</v>
      </c>
      <c r="N238" s="451"/>
      <c r="O238" s="766"/>
      <c r="P238" s="767"/>
      <c r="Q238" s="767"/>
      <c r="R238" s="767"/>
      <c r="S238" s="767"/>
      <c r="T238" s="767"/>
      <c r="U238" s="767"/>
      <c r="V238" s="768"/>
      <c r="W238" s="446" t="s">
        <v>718</v>
      </c>
      <c r="X238" s="173"/>
      <c r="Y238" s="182"/>
      <c r="Z238" s="182" t="str">
        <f t="shared" ref="Z238:Z251" si="4">IF(M238="","",M238 )</f>
        <v>Наименование тарифа</v>
      </c>
      <c r="AA238" s="182"/>
      <c r="AB238" s="182"/>
      <c r="AC238" s="182"/>
      <c r="AD238" s="173"/>
      <c r="AE238" s="173"/>
      <c r="AF238" s="173"/>
      <c r="AG238" s="173"/>
      <c r="AH238" s="173"/>
      <c r="AI238" s="173"/>
      <c r="AJ238" s="173"/>
    </row>
    <row r="239" spans="1:36" s="31" customFormat="1" ht="22.5">
      <c r="A239" s="701"/>
      <c r="B239" s="701">
        <v>1</v>
      </c>
      <c r="C239" s="173"/>
      <c r="D239" s="173"/>
      <c r="E239" s="284"/>
      <c r="F239" s="284"/>
      <c r="G239" s="284"/>
      <c r="H239" s="284"/>
      <c r="I239" s="151"/>
      <c r="J239" s="505"/>
      <c r="K239" s="507"/>
      <c r="L239" s="402" t="str">
        <f>mergeValue(A239) &amp;"."&amp; mergeValue(B239)</f>
        <v>1.1</v>
      </c>
      <c r="M239" s="418" t="s">
        <v>15</v>
      </c>
      <c r="N239" s="451"/>
      <c r="O239" s="766"/>
      <c r="P239" s="767"/>
      <c r="Q239" s="767"/>
      <c r="R239" s="767"/>
      <c r="S239" s="767"/>
      <c r="T239" s="767"/>
      <c r="U239" s="767"/>
      <c r="V239" s="768"/>
      <c r="W239" s="446" t="s">
        <v>459</v>
      </c>
      <c r="X239" s="173"/>
      <c r="Y239" s="182"/>
      <c r="Z239" s="182" t="str">
        <f t="shared" si="4"/>
        <v>Территория действия тарифа</v>
      </c>
      <c r="AA239" s="182"/>
      <c r="AB239" s="182"/>
      <c r="AC239" s="182"/>
      <c r="AD239" s="173"/>
      <c r="AE239" s="173"/>
      <c r="AF239" s="173"/>
      <c r="AG239" s="173"/>
      <c r="AH239" s="173"/>
      <c r="AI239" s="173"/>
      <c r="AJ239" s="173"/>
    </row>
    <row r="240" spans="1:36" s="31" customFormat="1" ht="22.5">
      <c r="A240" s="701"/>
      <c r="B240" s="701"/>
      <c r="C240" s="701">
        <v>1</v>
      </c>
      <c r="D240" s="173"/>
      <c r="E240" s="284"/>
      <c r="F240" s="284"/>
      <c r="G240" s="284"/>
      <c r="H240" s="284"/>
      <c r="I240" s="508"/>
      <c r="J240" s="505"/>
      <c r="K240" s="507"/>
      <c r="L240" s="402" t="str">
        <f>mergeValue(A240) &amp;"."&amp; mergeValue(B240)&amp;"."&amp; mergeValue(C240)</f>
        <v>1.1.1</v>
      </c>
      <c r="M240" s="419" t="s">
        <v>7</v>
      </c>
      <c r="N240" s="451"/>
      <c r="O240" s="766"/>
      <c r="P240" s="767"/>
      <c r="Q240" s="767"/>
      <c r="R240" s="767"/>
      <c r="S240" s="767"/>
      <c r="T240" s="767"/>
      <c r="U240" s="767"/>
      <c r="V240" s="768"/>
      <c r="W240" s="446" t="s">
        <v>600</v>
      </c>
      <c r="X240" s="173"/>
      <c r="Y240" s="182"/>
      <c r="Z240" s="182" t="str">
        <f t="shared" si="4"/>
        <v xml:space="preserve">Наименование системы теплоснабжения </v>
      </c>
      <c r="AA240" s="182"/>
      <c r="AB240" s="182"/>
      <c r="AC240" s="182"/>
      <c r="AD240" s="173"/>
      <c r="AE240" s="173"/>
      <c r="AF240" s="173"/>
      <c r="AG240" s="173"/>
      <c r="AH240" s="173"/>
      <c r="AI240" s="173"/>
      <c r="AJ240" s="173"/>
    </row>
    <row r="241" spans="1:36" s="31" customFormat="1" ht="22.5">
      <c r="A241" s="701"/>
      <c r="B241" s="701"/>
      <c r="C241" s="701"/>
      <c r="D241" s="701">
        <v>1</v>
      </c>
      <c r="E241" s="284"/>
      <c r="F241" s="284"/>
      <c r="G241" s="284"/>
      <c r="H241" s="284"/>
      <c r="I241" s="508"/>
      <c r="J241" s="505"/>
      <c r="K241" s="507"/>
      <c r="L241" s="402" t="str">
        <f>mergeValue(A241) &amp;"."&amp; mergeValue(B241)&amp;"."&amp; mergeValue(C241)&amp;"."&amp; mergeValue(D241)</f>
        <v>1.1.1.1</v>
      </c>
      <c r="M241" s="420" t="s">
        <v>21</v>
      </c>
      <c r="N241" s="451"/>
      <c r="O241" s="766"/>
      <c r="P241" s="767"/>
      <c r="Q241" s="767"/>
      <c r="R241" s="767"/>
      <c r="S241" s="767"/>
      <c r="T241" s="767"/>
      <c r="U241" s="767"/>
      <c r="V241" s="768"/>
      <c r="W241" s="446" t="s">
        <v>601</v>
      </c>
      <c r="X241" s="173"/>
      <c r="Y241" s="182"/>
      <c r="Z241" s="182" t="str">
        <f t="shared" si="4"/>
        <v xml:space="preserve">Источник тепловой энергии  </v>
      </c>
      <c r="AA241" s="182"/>
      <c r="AB241" s="182"/>
      <c r="AC241" s="182"/>
      <c r="AD241" s="173"/>
      <c r="AE241" s="173"/>
      <c r="AF241" s="173"/>
      <c r="AG241" s="173"/>
      <c r="AH241" s="173"/>
      <c r="AI241" s="173"/>
      <c r="AJ241" s="173"/>
    </row>
    <row r="242" spans="1:36" s="31" customFormat="1" ht="78.75">
      <c r="A242" s="701"/>
      <c r="B242" s="701"/>
      <c r="C242" s="701"/>
      <c r="D242" s="701"/>
      <c r="E242" s="701">
        <v>1</v>
      </c>
      <c r="F242" s="284"/>
      <c r="G242" s="284"/>
      <c r="H242" s="173">
        <v>1</v>
      </c>
      <c r="I242" s="701">
        <v>1</v>
      </c>
      <c r="J242" s="284"/>
      <c r="K242" s="511"/>
      <c r="L242" s="402" t="str">
        <f>mergeValue(A242) &amp;"."&amp; mergeValue(B242)&amp;"."&amp; mergeValue(C242)&amp;"."&amp; mergeValue(D242)&amp;"."&amp; mergeValue(E242)</f>
        <v>1.1.1.1.1</v>
      </c>
      <c r="M242" s="422" t="s">
        <v>8</v>
      </c>
      <c r="N242" s="451"/>
      <c r="O242" s="704"/>
      <c r="P242" s="705"/>
      <c r="Q242" s="705"/>
      <c r="R242" s="705"/>
      <c r="S242" s="705"/>
      <c r="T242" s="705"/>
      <c r="U242" s="705"/>
      <c r="V242" s="706"/>
      <c r="W242" s="446" t="s">
        <v>719</v>
      </c>
      <c r="X242" s="173"/>
      <c r="Y242" s="182"/>
      <c r="Z242" s="182" t="str">
        <f t="shared" si="4"/>
        <v>Схема подключения теплопотребляющей установки к коллектору источника тепловой энергии</v>
      </c>
      <c r="AA242" s="182"/>
      <c r="AB242" s="182"/>
      <c r="AC242" s="182"/>
      <c r="AD242" s="173"/>
      <c r="AE242" s="173"/>
      <c r="AF242" s="173"/>
      <c r="AG242" s="173"/>
      <c r="AH242" s="173"/>
      <c r="AI242" s="173"/>
      <c r="AJ242" s="173"/>
    </row>
    <row r="243" spans="1:36" s="31" customFormat="1" ht="33.75">
      <c r="A243" s="701"/>
      <c r="B243" s="701"/>
      <c r="C243" s="701"/>
      <c r="D243" s="701"/>
      <c r="E243" s="701"/>
      <c r="F243" s="701">
        <v>1</v>
      </c>
      <c r="G243" s="173"/>
      <c r="H243" s="173"/>
      <c r="I243" s="701"/>
      <c r="J243" s="701">
        <v>1</v>
      </c>
      <c r="K243" s="512"/>
      <c r="L243" s="402" t="str">
        <f>mergeValue(A243) &amp;"."&amp; mergeValue(B243)&amp;"."&amp; mergeValue(C243)&amp;"."&amp; mergeValue(D243)&amp;"."&amp; mergeValue(E243)&amp;"."&amp; mergeValue(F243)</f>
        <v>1.1.1.1.1.1</v>
      </c>
      <c r="M243" s="423" t="s">
        <v>9</v>
      </c>
      <c r="N243" s="451"/>
      <c r="O243" s="704"/>
      <c r="P243" s="705"/>
      <c r="Q243" s="705"/>
      <c r="R243" s="705"/>
      <c r="S243" s="705"/>
      <c r="T243" s="705"/>
      <c r="U243" s="705"/>
      <c r="V243" s="706"/>
      <c r="W243" s="446" t="s">
        <v>720</v>
      </c>
      <c r="X243" s="173"/>
      <c r="Y243" s="182"/>
      <c r="Z243" s="182" t="str">
        <f t="shared" si="4"/>
        <v>Группа потребителей</v>
      </c>
      <c r="AA243" s="182"/>
      <c r="AB243" s="182"/>
      <c r="AC243" s="182"/>
      <c r="AD243" s="173"/>
      <c r="AE243" s="173"/>
      <c r="AF243" s="173"/>
      <c r="AG243" s="173"/>
      <c r="AH243" s="173"/>
      <c r="AI243" s="173"/>
      <c r="AJ243" s="173"/>
    </row>
    <row r="244" spans="1:36" s="31" customFormat="1" ht="122.1" customHeight="1">
      <c r="A244" s="701"/>
      <c r="B244" s="701"/>
      <c r="C244" s="701"/>
      <c r="D244" s="701"/>
      <c r="E244" s="701"/>
      <c r="F244" s="701"/>
      <c r="G244" s="173">
        <v>1</v>
      </c>
      <c r="H244" s="173"/>
      <c r="I244" s="701"/>
      <c r="J244" s="701"/>
      <c r="K244" s="512">
        <v>1</v>
      </c>
      <c r="L244" s="402" t="str">
        <f>mergeValue(A244) &amp;"."&amp; mergeValue(B244)&amp;"."&amp; mergeValue(C244)&amp;"."&amp; mergeValue(D244)&amp;"."&amp; mergeValue(E244)&amp;"."&amp; mergeValue(F244)&amp;"."&amp; mergeValue(G244)</f>
        <v>1.1.1.1.1.1.1</v>
      </c>
      <c r="M244" s="528"/>
      <c r="N244" s="451"/>
      <c r="O244" s="428"/>
      <c r="P244" s="428"/>
      <c r="Q244" s="539"/>
      <c r="R244" s="696"/>
      <c r="S244" s="697" t="s">
        <v>83</v>
      </c>
      <c r="T244" s="696"/>
      <c r="U244" s="697" t="s">
        <v>83</v>
      </c>
      <c r="V244" s="428"/>
      <c r="W244" s="671" t="s">
        <v>721</v>
      </c>
      <c r="X244" s="173" t="str">
        <f>strCheckDate(O245:V245)</f>
        <v/>
      </c>
      <c r="Y244" s="182"/>
      <c r="Z244" s="182" t="str">
        <f t="shared" si="4"/>
        <v/>
      </c>
      <c r="AA244" s="182"/>
      <c r="AB244" s="182"/>
      <c r="AC244" s="182"/>
      <c r="AD244" s="173"/>
      <c r="AE244" s="173"/>
      <c r="AF244" s="173"/>
      <c r="AG244" s="173"/>
      <c r="AH244" s="173"/>
      <c r="AI244" s="173"/>
      <c r="AJ244" s="173"/>
    </row>
    <row r="245" spans="1:36" s="31" customFormat="1" ht="11.25" hidden="1" customHeight="1">
      <c r="A245" s="701"/>
      <c r="B245" s="701"/>
      <c r="C245" s="701"/>
      <c r="D245" s="701"/>
      <c r="E245" s="701"/>
      <c r="F245" s="701"/>
      <c r="G245" s="173"/>
      <c r="H245" s="173"/>
      <c r="I245" s="701"/>
      <c r="J245" s="701"/>
      <c r="K245" s="512"/>
      <c r="L245" s="244"/>
      <c r="M245" s="451"/>
      <c r="N245" s="451"/>
      <c r="O245" s="428"/>
      <c r="P245" s="428"/>
      <c r="Q245" s="438" t="str">
        <f>R244 &amp; "-" &amp; T244</f>
        <v>-</v>
      </c>
      <c r="R245" s="696"/>
      <c r="S245" s="697"/>
      <c r="T245" s="696"/>
      <c r="U245" s="697"/>
      <c r="V245" s="428"/>
      <c r="W245" s="672"/>
      <c r="X245" s="173"/>
      <c r="Y245" s="182"/>
      <c r="Z245" s="182" t="str">
        <f t="shared" si="4"/>
        <v/>
      </c>
      <c r="AA245" s="182"/>
      <c r="AB245" s="182"/>
      <c r="AC245" s="182"/>
      <c r="AD245" s="173"/>
      <c r="AE245" s="173"/>
      <c r="AF245" s="173"/>
      <c r="AG245" s="173"/>
      <c r="AH245" s="173"/>
      <c r="AI245" s="173"/>
      <c r="AJ245" s="173"/>
    </row>
    <row r="246" spans="1:36" s="31" customFormat="1" ht="15" customHeight="1">
      <c r="A246" s="701"/>
      <c r="B246" s="701"/>
      <c r="C246" s="701"/>
      <c r="D246" s="701"/>
      <c r="E246" s="701"/>
      <c r="F246" s="701"/>
      <c r="G246" s="284"/>
      <c r="H246" s="173"/>
      <c r="I246" s="701"/>
      <c r="J246" s="701"/>
      <c r="K246" s="511"/>
      <c r="L246" s="416"/>
      <c r="M246" s="425" t="s">
        <v>24</v>
      </c>
      <c r="N246" s="141"/>
      <c r="O246" s="141"/>
      <c r="P246" s="141"/>
      <c r="Q246" s="141"/>
      <c r="R246" s="141"/>
      <c r="S246" s="141"/>
      <c r="T246" s="141"/>
      <c r="U246" s="141"/>
      <c r="V246" s="426"/>
      <c r="W246" s="673"/>
      <c r="X246" s="173"/>
      <c r="Y246" s="182"/>
      <c r="Z246" s="182" t="str">
        <f t="shared" si="4"/>
        <v>Добавить вид теплоносителя (параметры теплоносителя)</v>
      </c>
      <c r="AA246" s="182"/>
      <c r="AB246" s="182"/>
      <c r="AC246" s="182"/>
      <c r="AD246" s="173"/>
      <c r="AE246" s="173"/>
      <c r="AF246" s="173"/>
      <c r="AG246" s="173"/>
      <c r="AH246" s="173"/>
      <c r="AI246" s="173"/>
      <c r="AJ246" s="173"/>
    </row>
    <row r="247" spans="1:36" s="31" customFormat="1" ht="15" customHeight="1">
      <c r="A247" s="701"/>
      <c r="B247" s="701"/>
      <c r="C247" s="701"/>
      <c r="D247" s="701"/>
      <c r="E247" s="701"/>
      <c r="F247" s="284"/>
      <c r="G247" s="284"/>
      <c r="H247" s="173"/>
      <c r="I247" s="701"/>
      <c r="J247" s="284"/>
      <c r="K247" s="511"/>
      <c r="L247" s="416"/>
      <c r="M247" s="424" t="s">
        <v>10</v>
      </c>
      <c r="N247" s="141"/>
      <c r="O247" s="141"/>
      <c r="P247" s="141"/>
      <c r="Q247" s="141"/>
      <c r="R247" s="141"/>
      <c r="S247" s="141"/>
      <c r="T247" s="141"/>
      <c r="U247" s="429"/>
      <c r="V247" s="141"/>
      <c r="W247" s="468"/>
      <c r="X247" s="173"/>
      <c r="Y247" s="182"/>
      <c r="Z247" s="182" t="str">
        <f t="shared" si="4"/>
        <v>Добавить группу потребителей</v>
      </c>
      <c r="AA247" s="182"/>
      <c r="AB247" s="182"/>
      <c r="AC247" s="182"/>
      <c r="AD247" s="173"/>
      <c r="AE247" s="173"/>
      <c r="AF247" s="173"/>
      <c r="AG247" s="173"/>
      <c r="AH247" s="173"/>
      <c r="AI247" s="173"/>
      <c r="AJ247" s="173"/>
    </row>
    <row r="248" spans="1:36" s="31" customFormat="1" ht="15" customHeight="1">
      <c r="A248" s="701"/>
      <c r="B248" s="701"/>
      <c r="C248" s="701"/>
      <c r="D248" s="701"/>
      <c r="E248" s="510"/>
      <c r="F248" s="284"/>
      <c r="G248" s="284"/>
      <c r="H248" s="284"/>
      <c r="I248" s="506"/>
      <c r="J248" s="73"/>
      <c r="K248" s="509"/>
      <c r="L248" s="416"/>
      <c r="M248" s="421" t="s">
        <v>11</v>
      </c>
      <c r="N248" s="141"/>
      <c r="O248" s="141"/>
      <c r="P248" s="141"/>
      <c r="Q248" s="141"/>
      <c r="R248" s="141"/>
      <c r="S248" s="141"/>
      <c r="T248" s="141"/>
      <c r="U248" s="429"/>
      <c r="V248" s="141"/>
      <c r="W248" s="468"/>
      <c r="X248" s="173"/>
      <c r="Y248" s="182"/>
      <c r="Z248" s="182" t="str">
        <f t="shared" si="4"/>
        <v>Добавить схему подключения</v>
      </c>
      <c r="AA248" s="182"/>
      <c r="AB248" s="182"/>
      <c r="AC248" s="182"/>
      <c r="AD248" s="173"/>
      <c r="AE248" s="173"/>
      <c r="AF248" s="173"/>
      <c r="AG248" s="173"/>
      <c r="AH248" s="173"/>
      <c r="AI248" s="173"/>
      <c r="AJ248" s="173"/>
    </row>
    <row r="249" spans="1:36" s="31" customFormat="1" ht="15" customHeight="1">
      <c r="A249" s="701"/>
      <c r="B249" s="701"/>
      <c r="C249" s="701"/>
      <c r="D249" s="510"/>
      <c r="E249" s="510"/>
      <c r="F249" s="284"/>
      <c r="G249" s="284"/>
      <c r="H249" s="284"/>
      <c r="I249" s="506"/>
      <c r="J249" s="73"/>
      <c r="K249" s="509"/>
      <c r="L249" s="416"/>
      <c r="M249" s="130" t="s">
        <v>16</v>
      </c>
      <c r="N249" s="141"/>
      <c r="O249" s="141"/>
      <c r="P249" s="141"/>
      <c r="Q249" s="141"/>
      <c r="R249" s="141"/>
      <c r="S249" s="141"/>
      <c r="T249" s="141"/>
      <c r="U249" s="429"/>
      <c r="V249" s="141"/>
      <c r="W249" s="468"/>
      <c r="X249" s="173"/>
      <c r="Y249" s="182"/>
      <c r="Z249" s="182" t="str">
        <f t="shared" si="4"/>
        <v>Добавить источник тепловой энергии</v>
      </c>
      <c r="AA249" s="182"/>
      <c r="AB249" s="182"/>
      <c r="AC249" s="182"/>
      <c r="AD249" s="173"/>
      <c r="AE249" s="173"/>
      <c r="AF249" s="173"/>
      <c r="AG249" s="173"/>
      <c r="AH249" s="173"/>
      <c r="AI249" s="173"/>
      <c r="AJ249" s="173"/>
    </row>
    <row r="250" spans="1:36" s="31" customFormat="1" ht="15" customHeight="1">
      <c r="A250" s="701"/>
      <c r="B250" s="701"/>
      <c r="C250" s="510"/>
      <c r="D250" s="510"/>
      <c r="E250" s="510"/>
      <c r="F250" s="510"/>
      <c r="G250" s="515"/>
      <c r="H250" s="506"/>
      <c r="I250" s="513"/>
      <c r="J250" s="73"/>
      <c r="K250" s="514"/>
      <c r="L250" s="416"/>
      <c r="M250" s="129" t="s">
        <v>17</v>
      </c>
      <c r="N250" s="141"/>
      <c r="O250" s="141"/>
      <c r="P250" s="141"/>
      <c r="Q250" s="141"/>
      <c r="R250" s="141"/>
      <c r="S250" s="141"/>
      <c r="T250" s="141"/>
      <c r="U250" s="429"/>
      <c r="V250" s="141"/>
      <c r="W250" s="468"/>
      <c r="X250" s="173"/>
      <c r="Y250" s="182"/>
      <c r="Z250" s="182" t="str">
        <f t="shared" si="4"/>
        <v>Добавить наименование системы теплоснабжения</v>
      </c>
      <c r="AA250" s="182"/>
      <c r="AB250" s="182"/>
      <c r="AC250" s="182"/>
      <c r="AD250" s="173"/>
      <c r="AE250" s="173"/>
      <c r="AF250" s="173"/>
      <c r="AG250" s="173"/>
      <c r="AH250" s="173"/>
      <c r="AI250" s="173"/>
      <c r="AJ250" s="173"/>
    </row>
    <row r="251" spans="1:36" s="31" customFormat="1" ht="15" customHeight="1">
      <c r="A251" s="701"/>
      <c r="B251" s="510"/>
      <c r="C251" s="510"/>
      <c r="D251" s="510"/>
      <c r="E251" s="510"/>
      <c r="F251" s="510"/>
      <c r="G251" s="515"/>
      <c r="H251" s="506"/>
      <c r="I251" s="506"/>
      <c r="J251" s="73"/>
      <c r="K251" s="509"/>
      <c r="L251" s="416"/>
      <c r="M251" s="135" t="s">
        <v>18</v>
      </c>
      <c r="N251" s="141"/>
      <c r="O251" s="141"/>
      <c r="P251" s="141"/>
      <c r="Q251" s="141"/>
      <c r="R251" s="141"/>
      <c r="S251" s="141"/>
      <c r="T251" s="141"/>
      <c r="U251" s="429"/>
      <c r="V251" s="141"/>
      <c r="W251" s="468"/>
      <c r="X251" s="173"/>
      <c r="Y251" s="182"/>
      <c r="Z251" s="182" t="str">
        <f t="shared" si="4"/>
        <v>Добавить территорию действия тарифа</v>
      </c>
      <c r="AA251" s="182"/>
      <c r="AB251" s="182"/>
      <c r="AC251" s="182"/>
      <c r="AD251" s="173"/>
      <c r="AE251" s="173"/>
      <c r="AF251" s="173"/>
      <c r="AG251" s="173"/>
      <c r="AH251" s="173"/>
      <c r="AI251" s="173"/>
      <c r="AJ251" s="173"/>
    </row>
    <row r="252" spans="1:36" ht="15" customHeight="1">
      <c r="L252" s="391"/>
      <c r="M252" s="144" t="s">
        <v>308</v>
      </c>
      <c r="N252" s="141"/>
      <c r="O252" s="141"/>
      <c r="P252" s="141"/>
      <c r="Q252" s="141"/>
      <c r="R252" s="141"/>
      <c r="S252" s="141"/>
      <c r="T252" s="141"/>
      <c r="U252" s="429"/>
      <c r="V252" s="141"/>
      <c r="W252" s="468"/>
      <c r="X252" s="175"/>
      <c r="Y252" s="175"/>
      <c r="Z252" s="175"/>
      <c r="AA252" s="175"/>
      <c r="AB252" s="175"/>
      <c r="AC252" s="175"/>
      <c r="AD252" s="175"/>
      <c r="AE252" s="175"/>
      <c r="AF252" s="175"/>
      <c r="AG252" s="175"/>
      <c r="AH252" s="175"/>
    </row>
    <row r="253" spans="1:36" ht="15" customHeight="1">
      <c r="A253" s="175"/>
      <c r="B253" s="175"/>
      <c r="C253" s="175"/>
      <c r="D253" s="175"/>
      <c r="E253" s="175"/>
      <c r="F253" s="175"/>
      <c r="G253" s="440"/>
      <c r="H253" s="175"/>
      <c r="I253" s="2"/>
      <c r="J253" s="73"/>
      <c r="K253" s="2"/>
      <c r="L253" s="36"/>
      <c r="M253" s="476"/>
      <c r="N253" s="133"/>
      <c r="O253" s="133"/>
      <c r="P253" s="133"/>
      <c r="Q253" s="133"/>
      <c r="R253" s="133"/>
      <c r="S253" s="133"/>
      <c r="T253" s="133"/>
      <c r="U253" s="480"/>
      <c r="V253" s="133"/>
      <c r="W253" s="133"/>
      <c r="X253" s="133"/>
      <c r="Y253" s="133"/>
      <c r="Z253" s="133"/>
      <c r="AA253" s="133"/>
      <c r="AB253" s="480"/>
      <c r="AC253" s="133"/>
      <c r="AD253" s="480"/>
      <c r="AE253" s="175"/>
      <c r="AF253" s="175"/>
      <c r="AG253" s="175"/>
      <c r="AH253" s="175"/>
    </row>
    <row r="254" spans="1:36" s="30" customFormat="1" ht="11.25">
      <c r="A254" s="30" t="s">
        <v>276</v>
      </c>
    </row>
    <row r="255" spans="1:36" ht="11.25"/>
    <row r="256" spans="1:36" s="11" customFormat="1" ht="15" customHeight="1">
      <c r="C256" s="146"/>
      <c r="D256" s="106"/>
      <c r="E256" s="531"/>
    </row>
    <row r="258" spans="1:24" s="30" customFormat="1" ht="17.100000000000001" customHeight="1">
      <c r="A258" s="30" t="s">
        <v>275</v>
      </c>
    </row>
    <row r="260" spans="1:24" s="31" customFormat="1" ht="17.100000000000001" customHeight="1">
      <c r="A260" s="83"/>
      <c r="B260" s="83"/>
      <c r="C260" s="74"/>
      <c r="D260" s="131"/>
      <c r="E260" s="87">
        <v>1</v>
      </c>
      <c r="F260" s="90"/>
      <c r="G260" s="90"/>
      <c r="H260" s="90"/>
      <c r="I260" s="90"/>
      <c r="J260" s="90"/>
      <c r="K260" s="90"/>
      <c r="L260" s="90"/>
      <c r="M260" s="90"/>
      <c r="N260" s="90"/>
      <c r="O260" s="90"/>
      <c r="P260" s="90"/>
      <c r="Q260" s="90"/>
      <c r="R260" s="91"/>
      <c r="S260" s="91"/>
      <c r="T260" s="91"/>
      <c r="U260" s="92"/>
      <c r="V260" s="92"/>
      <c r="W260" s="92"/>
      <c r="X260" s="93"/>
    </row>
    <row r="262" spans="1:24" s="30" customFormat="1" ht="17.100000000000001" customHeight="1">
      <c r="A262" s="30" t="s">
        <v>276</v>
      </c>
    </row>
    <row r="263" spans="1:24" ht="17.100000000000001" customHeight="1">
      <c r="G263" s="82"/>
      <c r="H263" s="82"/>
    </row>
    <row r="264" spans="1:24" s="31" customFormat="1" ht="17.100000000000001" customHeight="1">
      <c r="A264" s="2"/>
      <c r="B264" s="76"/>
      <c r="C264" s="74"/>
      <c r="D264" s="131"/>
      <c r="E264" s="94" t="s">
        <v>92</v>
      </c>
      <c r="F264" s="90"/>
      <c r="G264" s="90"/>
      <c r="H264" s="90"/>
      <c r="I264" s="90"/>
      <c r="J264" s="91"/>
      <c r="K264" s="91"/>
      <c r="L264" s="91"/>
      <c r="M264" s="92"/>
      <c r="N264" s="92"/>
      <c r="O264" s="92"/>
      <c r="P264" s="93"/>
      <c r="Q264" s="77"/>
      <c r="R264" s="77"/>
      <c r="S264" s="77"/>
      <c r="T264" s="77"/>
      <c r="U264" s="77"/>
      <c r="V264" s="77"/>
      <c r="W264" s="77"/>
      <c r="X264" s="77"/>
    </row>
    <row r="266" spans="1:24" s="30" customFormat="1" ht="17.100000000000001" customHeight="1">
      <c r="A266" s="30" t="s">
        <v>277</v>
      </c>
    </row>
    <row r="267" spans="1:24" ht="17.100000000000001" customHeight="1">
      <c r="G267" s="82"/>
      <c r="H267" s="82"/>
    </row>
    <row r="268" spans="1:24" s="31" customFormat="1" ht="17.100000000000001" customHeight="1">
      <c r="A268" s="2"/>
      <c r="B268" s="76"/>
      <c r="C268" s="74"/>
      <c r="D268" s="131"/>
      <c r="E268" s="94" t="s">
        <v>92</v>
      </c>
      <c r="F268" s="90"/>
      <c r="G268" s="90"/>
      <c r="H268" s="90"/>
      <c r="I268" s="90"/>
      <c r="J268" s="91"/>
      <c r="K268" s="91"/>
      <c r="L268" s="91"/>
      <c r="M268" s="92"/>
      <c r="N268" s="92"/>
      <c r="O268" s="92"/>
      <c r="P268" s="93"/>
      <c r="Q268" s="77"/>
      <c r="R268" s="77"/>
      <c r="S268" s="77"/>
      <c r="T268" s="77"/>
      <c r="U268" s="77"/>
      <c r="V268" s="77"/>
      <c r="W268" s="77"/>
      <c r="X268" s="77"/>
    </row>
    <row r="270" spans="1:24" s="30" customFormat="1" ht="17.100000000000001" customHeight="1">
      <c r="A270" s="30" t="s">
        <v>304</v>
      </c>
      <c r="B270" s="30" t="s">
        <v>305</v>
      </c>
      <c r="C270" s="30" t="s">
        <v>306</v>
      </c>
    </row>
    <row r="272" spans="1:24" s="19" customFormat="1" ht="20.100000000000001" customHeight="1">
      <c r="A272" s="78"/>
      <c r="B272" s="78"/>
      <c r="C272" s="16"/>
      <c r="D272" s="17"/>
      <c r="F272" s="33" t="s">
        <v>80</v>
      </c>
      <c r="G272" s="23"/>
      <c r="I272" s="47"/>
    </row>
    <row r="273" spans="1:9" s="19" customFormat="1" ht="22.5">
      <c r="A273" s="78"/>
      <c r="B273" s="79"/>
      <c r="C273" s="16"/>
      <c r="D273" s="28"/>
      <c r="E273" s="27" t="s">
        <v>76</v>
      </c>
      <c r="F273" s="29"/>
      <c r="G273" s="23"/>
      <c r="I273" s="47"/>
    </row>
    <row r="274" spans="1:9" s="19" customFormat="1" ht="19.5">
      <c r="A274" s="78"/>
      <c r="B274" s="79"/>
      <c r="C274" s="16"/>
      <c r="D274" s="28"/>
      <c r="E274" s="27" t="s">
        <v>77</v>
      </c>
      <c r="F274" s="29"/>
      <c r="G274" s="23"/>
      <c r="I274" s="47"/>
    </row>
    <row r="275" spans="1:9" s="19" customFormat="1" ht="13.5" customHeight="1">
      <c r="A275" s="78"/>
      <c r="B275" s="78"/>
      <c r="C275" s="16"/>
      <c r="D275" s="20"/>
      <c r="E275" s="21"/>
      <c r="F275" s="32"/>
      <c r="G275" s="17"/>
      <c r="I275" s="47"/>
    </row>
    <row r="276" spans="1:9" s="19" customFormat="1" ht="20.100000000000001" customHeight="1">
      <c r="A276" s="78"/>
      <c r="B276" s="78"/>
      <c r="C276" s="16"/>
      <c r="D276" s="17"/>
      <c r="F276" s="33" t="s">
        <v>171</v>
      </c>
      <c r="G276" s="23"/>
      <c r="I276" s="47"/>
    </row>
    <row r="277" spans="1:9" s="19" customFormat="1" ht="22.5">
      <c r="A277" s="78"/>
      <c r="B277" s="79"/>
      <c r="C277" s="16"/>
      <c r="D277" s="28"/>
      <c r="E277" s="34" t="s">
        <v>86</v>
      </c>
      <c r="F277" s="29"/>
      <c r="G277" s="23"/>
      <c r="I277" s="47"/>
    </row>
    <row r="278" spans="1:9" s="19" customFormat="1" ht="22.5">
      <c r="A278" s="78"/>
      <c r="B278" s="79"/>
      <c r="C278" s="16"/>
      <c r="D278" s="28"/>
      <c r="E278" s="34" t="s">
        <v>170</v>
      </c>
      <c r="F278" s="29"/>
      <c r="G278" s="23"/>
      <c r="I278" s="47"/>
    </row>
    <row r="279" spans="1:9" s="19" customFormat="1" ht="13.5" customHeight="1">
      <c r="A279" s="78"/>
      <c r="B279" s="78"/>
      <c r="C279" s="16"/>
      <c r="D279" s="20"/>
      <c r="E279" s="21"/>
      <c r="F279" s="32"/>
      <c r="G279" s="17"/>
      <c r="I279" s="47"/>
    </row>
    <row r="280" spans="1:9" s="19" customFormat="1" ht="20.100000000000001" customHeight="1">
      <c r="A280" s="78"/>
      <c r="B280" s="78"/>
      <c r="C280" s="16"/>
      <c r="D280" s="17"/>
      <c r="F280" s="33" t="s">
        <v>172</v>
      </c>
      <c r="G280" s="23"/>
      <c r="I280" s="47"/>
    </row>
    <row r="281" spans="1:9" s="19" customFormat="1" ht="22.5">
      <c r="A281" s="78"/>
      <c r="B281" s="79"/>
      <c r="C281" s="16"/>
      <c r="D281" s="28"/>
      <c r="E281" s="34" t="s">
        <v>86</v>
      </c>
      <c r="F281" s="29"/>
      <c r="G281" s="23"/>
      <c r="I281" s="47"/>
    </row>
    <row r="282" spans="1:9" s="19" customFormat="1" ht="22.5">
      <c r="A282" s="78"/>
      <c r="B282" s="79"/>
      <c r="C282" s="16"/>
      <c r="D282" s="28"/>
      <c r="E282" s="34" t="s">
        <v>170</v>
      </c>
      <c r="F282" s="29"/>
      <c r="G282" s="23"/>
      <c r="I282" s="47"/>
    </row>
    <row r="283" spans="1:9" s="19" customFormat="1" ht="13.5" customHeight="1">
      <c r="A283" s="78"/>
      <c r="B283" s="78"/>
      <c r="C283" s="16"/>
      <c r="D283" s="20"/>
      <c r="E283" s="21"/>
      <c r="F283" s="32"/>
      <c r="G283" s="17"/>
      <c r="I283" s="47"/>
    </row>
    <row r="284" spans="1:9" s="19" customFormat="1" ht="20.100000000000001" customHeight="1">
      <c r="A284" s="78"/>
      <c r="B284" s="78"/>
      <c r="C284" s="16"/>
      <c r="D284" s="17"/>
      <c r="F284" s="33" t="s">
        <v>173</v>
      </c>
      <c r="G284" s="23"/>
      <c r="I284" s="47"/>
    </row>
    <row r="285" spans="1:9" s="19" customFormat="1" ht="22.5">
      <c r="A285" s="78"/>
      <c r="B285" s="79"/>
      <c r="C285" s="16"/>
      <c r="D285" s="28"/>
      <c r="E285" s="27" t="s">
        <v>86</v>
      </c>
      <c r="F285" s="29"/>
      <c r="G285" s="23"/>
      <c r="I285" s="47"/>
    </row>
    <row r="286" spans="1:9" s="19" customFormat="1" ht="19.5">
      <c r="A286" s="78"/>
      <c r="B286" s="79"/>
      <c r="C286" s="16"/>
      <c r="D286" s="28"/>
      <c r="E286" s="27" t="s">
        <v>87</v>
      </c>
      <c r="F286" s="29"/>
      <c r="G286" s="23"/>
      <c r="I286" s="47"/>
    </row>
    <row r="287" spans="1:9" s="19" customFormat="1" ht="22.5">
      <c r="A287" s="78"/>
      <c r="B287" s="79"/>
      <c r="C287" s="16"/>
      <c r="D287" s="28"/>
      <c r="E287" s="34" t="s">
        <v>170</v>
      </c>
      <c r="F287" s="29"/>
      <c r="G287" s="23"/>
      <c r="I287" s="47"/>
    </row>
    <row r="288" spans="1:9" s="19" customFormat="1" ht="19.5">
      <c r="A288" s="78"/>
      <c r="B288" s="79"/>
      <c r="C288" s="16"/>
      <c r="D288" s="28"/>
      <c r="E288" s="27" t="s">
        <v>88</v>
      </c>
      <c r="F288" s="29"/>
      <c r="G288" s="23"/>
      <c r="I288" s="47"/>
    </row>
    <row r="290" spans="1:83" s="30" customFormat="1" ht="17.100000000000001" customHeight="1">
      <c r="A290" s="30" t="s">
        <v>325</v>
      </c>
    </row>
    <row r="292" spans="1:83" s="110" customFormat="1" ht="14.25">
      <c r="A292" s="161" t="s">
        <v>49</v>
      </c>
      <c r="B292" s="110" t="s">
        <v>252</v>
      </c>
      <c r="C292" s="117"/>
      <c r="D292" s="119"/>
      <c r="E292" s="360"/>
      <c r="F292" s="535"/>
      <c r="G292" s="535"/>
      <c r="H292" s="535"/>
      <c r="I292" s="537"/>
      <c r="J292" s="256"/>
      <c r="K292" s="257"/>
      <c r="M292" s="365" t="str">
        <f>IF(ISERROR(INDEX(kind_of_nameforms,MATCH(E292,kind_of_forms,0),1)),"",INDEX(kind_of_nameforms,MATCH(E292,kind_of_forms,0),1))</f>
        <v/>
      </c>
    </row>
    <row r="295" spans="1:83" ht="15">
      <c r="A295" s="30" t="s">
        <v>402</v>
      </c>
      <c r="B295" s="30"/>
      <c r="C295" s="30"/>
      <c r="D295" s="30"/>
      <c r="E295" s="30"/>
      <c r="F295" s="30"/>
      <c r="G295" s="30"/>
      <c r="H295" s="30"/>
      <c r="I295" s="30"/>
      <c r="J295" s="30"/>
      <c r="K295" s="30"/>
      <c r="L295" s="30"/>
      <c r="M295" s="30"/>
      <c r="N295" s="30"/>
      <c r="O295" s="30"/>
      <c r="P295" s="30"/>
      <c r="Q295" s="30"/>
      <c r="R295" s="30"/>
      <c r="S295" s="30"/>
      <c r="T295" s="30"/>
      <c r="U295" s="224"/>
      <c r="V295" s="30"/>
      <c r="W295" s="30"/>
    </row>
    <row r="296" spans="1:83" ht="15">
      <c r="D296" s="105"/>
      <c r="E296" s="105"/>
      <c r="F296" s="105"/>
      <c r="G296" s="105"/>
      <c r="H296" s="105"/>
      <c r="I296" s="105"/>
      <c r="J296" s="105"/>
      <c r="K296" s="105"/>
      <c r="L296" s="105"/>
      <c r="U296" s="225"/>
    </row>
    <row r="297" spans="1:83" ht="15" customHeight="1">
      <c r="A297" s="77"/>
      <c r="B297" s="163" t="s">
        <v>403</v>
      </c>
      <c r="C297" s="797"/>
      <c r="D297" s="620">
        <v>1</v>
      </c>
      <c r="E297" s="703"/>
      <c r="F297" s="285"/>
      <c r="G297" s="165">
        <v>0</v>
      </c>
      <c r="H297" s="290"/>
      <c r="I297" s="214"/>
      <c r="J297" s="324" t="s">
        <v>496</v>
      </c>
      <c r="K297" s="135"/>
      <c r="L297" s="226"/>
      <c r="M297" s="182">
        <f>mergeValue(H297)</f>
        <v>0</v>
      </c>
      <c r="N297" s="173"/>
      <c r="O297" s="173"/>
      <c r="P297" s="182" t="str">
        <f>IF(ISERROR(MATCH(Q297,MODesc,0)),"n","y")</f>
        <v>n</v>
      </c>
      <c r="Q297" s="173"/>
      <c r="R297" s="182" t="str">
        <f>K297&amp;"("&amp;L297&amp;")"</f>
        <v>()</v>
      </c>
      <c r="S297" s="163"/>
      <c r="T297" s="163"/>
      <c r="U297" s="212"/>
      <c r="V297" s="163"/>
      <c r="W297" s="163"/>
      <c r="X297" s="163"/>
      <c r="Y297" s="161"/>
      <c r="Z297" s="161"/>
      <c r="AA297" s="175"/>
      <c r="AB297" s="175"/>
      <c r="AC297" s="175"/>
      <c r="AD297" s="175"/>
      <c r="AE297" s="175"/>
      <c r="AF297" s="175"/>
      <c r="AG297" s="175"/>
      <c r="AH297" s="175"/>
      <c r="AI297" s="175"/>
      <c r="AJ297" s="175"/>
      <c r="AK297" s="175"/>
      <c r="AL297" s="175"/>
      <c r="AM297" s="175"/>
      <c r="AN297" s="175"/>
      <c r="AO297" s="175"/>
      <c r="AP297" s="175"/>
      <c r="AQ297" s="175"/>
      <c r="AR297" s="175"/>
      <c r="AS297" s="175"/>
      <c r="AT297" s="175"/>
      <c r="AU297" s="175"/>
      <c r="AV297" s="175"/>
      <c r="AW297" s="175"/>
      <c r="AX297" s="175"/>
      <c r="AY297" s="175"/>
      <c r="AZ297" s="175"/>
      <c r="BA297" s="175"/>
      <c r="BB297" s="175"/>
      <c r="BC297" s="175"/>
      <c r="BD297" s="175"/>
      <c r="BE297" s="175"/>
      <c r="BF297" s="175"/>
      <c r="BG297" s="175"/>
      <c r="BH297" s="175"/>
      <c r="BI297" s="175"/>
      <c r="BJ297" s="175"/>
      <c r="BK297" s="175"/>
      <c r="BL297" s="175"/>
      <c r="BM297" s="175"/>
      <c r="BN297" s="175"/>
      <c r="BO297" s="175"/>
      <c r="BP297" s="175"/>
      <c r="BQ297" s="175"/>
      <c r="BR297" s="175"/>
      <c r="BS297" s="175"/>
      <c r="BT297" s="175"/>
      <c r="BU297" s="175"/>
      <c r="BV297" s="161"/>
      <c r="BW297" s="161"/>
      <c r="BX297" s="161"/>
      <c r="BY297" s="161"/>
      <c r="BZ297" s="161"/>
      <c r="CA297" s="161"/>
      <c r="CB297" s="161"/>
      <c r="CC297" s="161"/>
      <c r="CD297" s="161"/>
      <c r="CE297" s="161"/>
    </row>
    <row r="298" spans="1:83" ht="15" customHeight="1">
      <c r="A298" s="77"/>
      <c r="B298" s="77"/>
      <c r="C298" s="797"/>
      <c r="D298" s="620"/>
      <c r="E298" s="703"/>
      <c r="F298" s="214"/>
      <c r="G298" s="215"/>
      <c r="H298" s="135" t="s">
        <v>401</v>
      </c>
      <c r="I298" s="215"/>
      <c r="J298" s="215"/>
      <c r="K298" s="227"/>
      <c r="L298" s="226"/>
      <c r="M298" s="173"/>
      <c r="N298" s="173"/>
      <c r="O298" s="173"/>
      <c r="P298" s="173"/>
      <c r="Q298" s="182"/>
      <c r="R298" s="173"/>
      <c r="S298" s="163"/>
      <c r="T298" s="163"/>
      <c r="U298" s="212"/>
      <c r="V298" s="163"/>
      <c r="W298" s="163"/>
      <c r="X298" s="163"/>
      <c r="Y298" s="161"/>
      <c r="Z298" s="161"/>
      <c r="AA298" s="175"/>
      <c r="AB298" s="175"/>
      <c r="AC298" s="175"/>
      <c r="AD298" s="175"/>
      <c r="AE298" s="175"/>
      <c r="AF298" s="175"/>
      <c r="AG298" s="175"/>
      <c r="AH298" s="175"/>
      <c r="AI298" s="175"/>
      <c r="AJ298" s="175"/>
      <c r="AK298" s="175"/>
      <c r="AL298" s="175"/>
      <c r="AM298" s="175"/>
      <c r="AN298" s="175"/>
      <c r="AO298" s="175"/>
      <c r="AP298" s="175"/>
      <c r="AQ298" s="175"/>
      <c r="AR298" s="175"/>
      <c r="AS298" s="175"/>
      <c r="AT298" s="175"/>
      <c r="AU298" s="175"/>
      <c r="AV298" s="175"/>
      <c r="AW298" s="175"/>
      <c r="AX298" s="175"/>
      <c r="AY298" s="175"/>
      <c r="AZ298" s="175"/>
      <c r="BA298" s="175"/>
      <c r="BB298" s="175"/>
      <c r="BC298" s="175"/>
      <c r="BD298" s="175"/>
      <c r="BE298" s="175"/>
      <c r="BF298" s="175"/>
      <c r="BG298" s="175"/>
      <c r="BH298" s="175"/>
      <c r="BI298" s="175"/>
      <c r="BJ298" s="175"/>
      <c r="BK298" s="175"/>
      <c r="BL298" s="175"/>
      <c r="BM298" s="175"/>
      <c r="BN298" s="175"/>
      <c r="BO298" s="175"/>
      <c r="BP298" s="175"/>
      <c r="BQ298" s="175"/>
      <c r="BR298" s="175"/>
      <c r="BS298" s="175"/>
      <c r="BT298" s="175"/>
      <c r="BU298" s="175"/>
      <c r="BV298" s="161"/>
      <c r="BW298" s="161"/>
      <c r="BX298" s="161"/>
      <c r="BY298" s="161"/>
      <c r="BZ298" s="161"/>
      <c r="CA298" s="161"/>
      <c r="CB298" s="161"/>
      <c r="CC298" s="161"/>
      <c r="CD298" s="161"/>
      <c r="CE298" s="161"/>
    </row>
    <row r="299" spans="1:83" ht="15">
      <c r="Q299" s="161"/>
      <c r="U299" s="225"/>
    </row>
    <row r="300" spans="1:83" ht="15">
      <c r="A300" s="30" t="s">
        <v>404</v>
      </c>
      <c r="B300" s="30"/>
      <c r="C300" s="30"/>
      <c r="D300" s="30"/>
      <c r="E300" s="30"/>
      <c r="F300" s="30"/>
      <c r="G300" s="30"/>
      <c r="H300" s="30"/>
      <c r="I300" s="30"/>
      <c r="J300" s="30"/>
      <c r="K300" s="30"/>
      <c r="L300" s="30"/>
      <c r="M300" s="30"/>
      <c r="N300" s="30"/>
      <c r="O300" s="30"/>
      <c r="P300" s="30"/>
      <c r="Q300" s="228"/>
      <c r="R300" s="30"/>
      <c r="S300" s="30"/>
      <c r="T300" s="30"/>
      <c r="U300" s="224"/>
      <c r="V300" s="30"/>
      <c r="W300" s="30"/>
    </row>
    <row r="301" spans="1:83" ht="15">
      <c r="F301" s="105"/>
      <c r="G301" s="105"/>
      <c r="H301" s="105"/>
      <c r="I301" s="105"/>
      <c r="J301" s="105"/>
      <c r="K301" s="105"/>
      <c r="L301" s="105"/>
      <c r="Q301" s="161"/>
      <c r="U301" s="225"/>
    </row>
    <row r="302" spans="1:83" ht="15" customHeight="1">
      <c r="A302" s="77"/>
      <c r="B302" s="163" t="s">
        <v>403</v>
      </c>
      <c r="C302" s="798"/>
      <c r="D302" s="213"/>
      <c r="E302" s="213"/>
      <c r="F302" s="799"/>
      <c r="G302" s="620">
        <v>0</v>
      </c>
      <c r="H302" s="618"/>
      <c r="I302" s="214"/>
      <c r="J302" s="324" t="s">
        <v>496</v>
      </c>
      <c r="K302" s="135"/>
      <c r="L302" s="226"/>
      <c r="M302" s="182">
        <f>mergeValue(H302)</f>
        <v>0</v>
      </c>
      <c r="N302" s="173"/>
      <c r="O302" s="173"/>
      <c r="P302" s="173"/>
      <c r="Q302" s="173"/>
      <c r="R302" s="182" t="str">
        <f>K302&amp;"("&amp;L302&amp;")"</f>
        <v>()</v>
      </c>
      <c r="S302" s="163"/>
      <c r="T302" s="163"/>
      <c r="U302" s="212"/>
      <c r="V302" s="163"/>
      <c r="W302" s="163"/>
      <c r="X302" s="163"/>
      <c r="Y302" s="161"/>
      <c r="Z302" s="161"/>
      <c r="AA302" s="175"/>
      <c r="AB302" s="175"/>
      <c r="AC302" s="175"/>
      <c r="AD302" s="175"/>
      <c r="AE302" s="175"/>
      <c r="AF302" s="175"/>
      <c r="AG302" s="175"/>
      <c r="AH302" s="175"/>
      <c r="AI302" s="175"/>
      <c r="AJ302" s="175"/>
      <c r="AK302" s="175"/>
      <c r="AL302" s="175"/>
      <c r="AM302" s="175"/>
      <c r="AN302" s="175"/>
      <c r="AO302" s="175"/>
      <c r="AP302" s="175"/>
      <c r="AQ302" s="175"/>
      <c r="AR302" s="175"/>
      <c r="AS302" s="175"/>
      <c r="AT302" s="175"/>
      <c r="AU302" s="175"/>
      <c r="AV302" s="175"/>
      <c r="AW302" s="175"/>
      <c r="AX302" s="175"/>
      <c r="AY302" s="175"/>
      <c r="AZ302" s="175"/>
      <c r="BA302" s="175"/>
      <c r="BB302" s="175"/>
      <c r="BC302" s="175"/>
      <c r="BD302" s="175"/>
      <c r="BE302" s="175"/>
      <c r="BF302" s="175"/>
      <c r="BG302" s="175"/>
      <c r="BH302" s="175"/>
      <c r="BI302" s="175"/>
      <c r="BJ302" s="175"/>
      <c r="BK302" s="175"/>
      <c r="BL302" s="175"/>
      <c r="BM302" s="175"/>
      <c r="BN302" s="175"/>
      <c r="BO302" s="175"/>
      <c r="BP302" s="175"/>
      <c r="BQ302" s="175"/>
      <c r="BR302" s="175"/>
      <c r="BS302" s="175"/>
      <c r="BT302" s="175"/>
      <c r="BU302" s="175"/>
      <c r="BV302" s="161"/>
      <c r="BW302" s="161"/>
      <c r="BX302" s="161"/>
      <c r="BY302" s="161"/>
      <c r="BZ302" s="161"/>
      <c r="CA302" s="161"/>
      <c r="CB302" s="161"/>
      <c r="CC302" s="161"/>
      <c r="CD302" s="161"/>
      <c r="CE302" s="161"/>
    </row>
    <row r="303" spans="1:83" ht="15" customHeight="1">
      <c r="A303" s="77"/>
      <c r="B303" s="77"/>
      <c r="C303" s="798"/>
      <c r="D303" s="213"/>
      <c r="E303" s="213"/>
      <c r="F303" s="799"/>
      <c r="G303" s="620"/>
      <c r="H303" s="618"/>
      <c r="I303" s="215"/>
      <c r="J303" s="215"/>
      <c r="K303" s="135" t="s">
        <v>4</v>
      </c>
      <c r="L303" s="226"/>
      <c r="M303" s="173"/>
      <c r="N303" s="173"/>
      <c r="O303" s="173"/>
      <c r="P303" s="173"/>
      <c r="Q303" s="182"/>
      <c r="R303" s="173"/>
      <c r="S303" s="163"/>
      <c r="T303" s="163"/>
      <c r="U303" s="212"/>
      <c r="V303" s="163"/>
      <c r="W303" s="163"/>
      <c r="X303" s="163"/>
      <c r="Y303" s="161"/>
      <c r="Z303" s="161"/>
      <c r="AA303" s="175"/>
      <c r="AB303" s="175"/>
      <c r="AC303" s="175"/>
      <c r="AD303" s="175"/>
      <c r="AE303" s="175"/>
      <c r="AF303" s="175"/>
      <c r="AG303" s="175"/>
      <c r="AH303" s="175"/>
      <c r="AI303" s="175"/>
      <c r="AJ303" s="175"/>
      <c r="AK303" s="175"/>
      <c r="AL303" s="175"/>
      <c r="AM303" s="175"/>
      <c r="AN303" s="175"/>
      <c r="AO303" s="175"/>
      <c r="AP303" s="175"/>
      <c r="AQ303" s="175"/>
      <c r="AR303" s="175"/>
      <c r="AS303" s="175"/>
      <c r="AT303" s="175"/>
      <c r="AU303" s="175"/>
      <c r="AV303" s="175"/>
      <c r="AW303" s="175"/>
      <c r="AX303" s="175"/>
      <c r="AY303" s="175"/>
      <c r="AZ303" s="175"/>
      <c r="BA303" s="175"/>
      <c r="BB303" s="175"/>
      <c r="BC303" s="175"/>
      <c r="BD303" s="175"/>
      <c r="BE303" s="175"/>
      <c r="BF303" s="175"/>
      <c r="BG303" s="175"/>
      <c r="BH303" s="175"/>
      <c r="BI303" s="175"/>
      <c r="BJ303" s="175"/>
      <c r="BK303" s="175"/>
      <c r="BL303" s="175"/>
      <c r="BM303" s="175"/>
      <c r="BN303" s="175"/>
      <c r="BO303" s="175"/>
      <c r="BP303" s="175"/>
      <c r="BQ303" s="175"/>
      <c r="BR303" s="175"/>
      <c r="BS303" s="175"/>
      <c r="BT303" s="175"/>
      <c r="BU303" s="175"/>
      <c r="BV303" s="161"/>
      <c r="BW303" s="161"/>
      <c r="BX303" s="161"/>
      <c r="BY303" s="161"/>
      <c r="BZ303" s="161"/>
      <c r="CA303" s="161"/>
      <c r="CB303" s="161"/>
      <c r="CC303" s="161"/>
      <c r="CD303" s="161"/>
      <c r="CE303" s="161"/>
    </row>
    <row r="304" spans="1:83" ht="15">
      <c r="Q304" s="161"/>
      <c r="U304" s="225"/>
    </row>
    <row r="305" spans="1:83" ht="15">
      <c r="A305" s="30" t="s">
        <v>405</v>
      </c>
      <c r="B305" s="30"/>
      <c r="C305" s="30"/>
      <c r="D305" s="30"/>
      <c r="E305" s="30"/>
      <c r="F305" s="30"/>
      <c r="G305" s="30"/>
      <c r="H305" s="30"/>
      <c r="I305" s="30"/>
      <c r="J305" s="30"/>
      <c r="K305" s="30"/>
      <c r="L305" s="30"/>
      <c r="M305" s="30"/>
      <c r="N305" s="30"/>
      <c r="O305" s="30"/>
      <c r="P305" s="30"/>
      <c r="Q305" s="228"/>
      <c r="R305" s="30"/>
      <c r="S305" s="30"/>
      <c r="T305" s="30"/>
      <c r="U305" s="224"/>
      <c r="V305" s="30"/>
      <c r="W305" s="30"/>
    </row>
    <row r="306" spans="1:83" ht="15">
      <c r="Q306" s="161"/>
      <c r="U306" s="225"/>
    </row>
    <row r="307" spans="1:83" ht="15" customHeight="1">
      <c r="A307" s="77"/>
      <c r="B307" s="163" t="s">
        <v>403</v>
      </c>
      <c r="C307" s="327"/>
      <c r="E307" s="162"/>
      <c r="I307" s="189"/>
      <c r="J307" s="165">
        <v>0</v>
      </c>
      <c r="K307" s="326"/>
      <c r="L307" s="211"/>
      <c r="M307" s="182">
        <f>mergeValue(H307)</f>
        <v>0</v>
      </c>
      <c r="N307" s="173"/>
      <c r="O307" s="173"/>
      <c r="P307" s="173"/>
      <c r="Q307" s="173"/>
      <c r="R307" s="182" t="str">
        <f>K307&amp;" ("&amp;L307&amp;")"</f>
        <v xml:space="preserve"> ()</v>
      </c>
      <c r="S307" s="163"/>
      <c r="T307" s="163"/>
      <c r="U307" s="212"/>
      <c r="V307" s="163"/>
      <c r="W307" s="163"/>
      <c r="X307" s="163"/>
      <c r="Y307" s="161"/>
      <c r="Z307" s="161"/>
      <c r="AA307" s="175"/>
      <c r="AB307" s="175"/>
      <c r="AC307" s="175"/>
      <c r="AD307" s="175"/>
      <c r="AE307" s="175"/>
      <c r="AF307" s="175"/>
      <c r="AG307" s="175"/>
      <c r="AH307" s="175"/>
      <c r="AI307" s="175"/>
      <c r="AJ307" s="175"/>
      <c r="AK307" s="175"/>
      <c r="AL307" s="175"/>
      <c r="AM307" s="175"/>
      <c r="AN307" s="175"/>
      <c r="AO307" s="175"/>
      <c r="AP307" s="175"/>
      <c r="AQ307" s="175"/>
      <c r="AR307" s="175"/>
      <c r="AS307" s="175"/>
      <c r="AT307" s="175"/>
      <c r="AU307" s="175"/>
      <c r="AV307" s="175"/>
      <c r="AW307" s="175"/>
      <c r="AX307" s="175"/>
      <c r="AY307" s="175"/>
      <c r="AZ307" s="175"/>
      <c r="BA307" s="175"/>
      <c r="BB307" s="175"/>
      <c r="BC307" s="175"/>
      <c r="BD307" s="175"/>
      <c r="BE307" s="175"/>
      <c r="BF307" s="175"/>
      <c r="BG307" s="175"/>
      <c r="BH307" s="175"/>
      <c r="BI307" s="175"/>
      <c r="BJ307" s="175"/>
      <c r="BK307" s="175"/>
      <c r="BL307" s="175"/>
      <c r="BM307" s="175"/>
      <c r="BN307" s="175"/>
      <c r="BO307" s="175"/>
      <c r="BP307" s="175"/>
      <c r="BQ307" s="175"/>
      <c r="BR307" s="175"/>
      <c r="BS307" s="175"/>
      <c r="BT307" s="175"/>
      <c r="BU307" s="175"/>
      <c r="BV307" s="161"/>
      <c r="BW307" s="161"/>
      <c r="BX307" s="161"/>
      <c r="BY307" s="161"/>
      <c r="BZ307" s="161"/>
      <c r="CA307" s="161"/>
      <c r="CB307" s="161"/>
      <c r="CC307" s="161"/>
      <c r="CD307" s="161"/>
      <c r="CE307" s="161"/>
    </row>
    <row r="309" spans="1:83" ht="11.25"/>
    <row r="310" spans="1:83" s="30" customFormat="1" ht="11.25">
      <c r="A310" s="30" t="s">
        <v>444</v>
      </c>
    </row>
    <row r="311" spans="1:83" ht="11.25"/>
    <row r="312" spans="1:83" s="31" customFormat="1" ht="20.100000000000001" customHeight="1">
      <c r="A312" s="2"/>
      <c r="B312" s="163"/>
      <c r="C312" s="74"/>
      <c r="D312" s="164"/>
      <c r="E312" s="243"/>
      <c r="F312" s="242"/>
      <c r="G312" s="244"/>
      <c r="I312" s="182"/>
      <c r="J312" s="182"/>
    </row>
    <row r="313" spans="1:83" ht="11.25"/>
    <row r="314" spans="1:83" ht="11.25"/>
    <row r="315" spans="1:83" s="30" customFormat="1" ht="11.25">
      <c r="A315" s="30" t="s">
        <v>450</v>
      </c>
    </row>
    <row r="316" spans="1:83" ht="11.25"/>
    <row r="317" spans="1:83" s="31" customFormat="1" ht="20.100000000000001" customHeight="1">
      <c r="A317" s="153"/>
      <c r="B317" s="163"/>
      <c r="C317" s="74"/>
      <c r="D317" s="164"/>
      <c r="E317" s="246"/>
      <c r="F317" s="245" t="s">
        <v>449</v>
      </c>
      <c r="G317" s="245" t="s">
        <v>449</v>
      </c>
      <c r="H317" s="256"/>
      <c r="I317" s="182"/>
      <c r="K317" s="182"/>
      <c r="L317" s="182"/>
    </row>
    <row r="318" spans="1:83" ht="11.25"/>
    <row r="319" spans="1:83" ht="11.25"/>
    <row r="320" spans="1:83" s="30" customFormat="1" ht="11.25">
      <c r="A320" s="30" t="s">
        <v>451</v>
      </c>
    </row>
    <row r="321" spans="1:12" ht="11.25"/>
    <row r="322" spans="1:12" s="31" customFormat="1" ht="20.100000000000001" customHeight="1">
      <c r="A322" s="153"/>
      <c r="B322" s="163"/>
      <c r="C322" s="74"/>
      <c r="D322" s="164"/>
      <c r="E322" s="246"/>
      <c r="F322" s="245" t="s">
        <v>449</v>
      </c>
      <c r="G322" s="336"/>
      <c r="H322" s="245" t="s">
        <v>449</v>
      </c>
      <c r="I322" s="182"/>
      <c r="K322" s="182"/>
      <c r="L322" s="182"/>
    </row>
    <row r="323" spans="1:12" ht="11.25"/>
    <row r="324" spans="1:12" ht="11.25"/>
    <row r="325" spans="1:12" s="30" customFormat="1" ht="11.25">
      <c r="A325" s="30" t="s">
        <v>452</v>
      </c>
    </row>
    <row r="326" spans="1:12" ht="11.25"/>
    <row r="327" spans="1:12" s="31" customFormat="1" ht="20.100000000000001" customHeight="1">
      <c r="A327" s="153"/>
      <c r="B327" s="163"/>
      <c r="C327" s="74"/>
      <c r="D327" s="164"/>
      <c r="E327" s="247">
        <f>E326</f>
        <v>0</v>
      </c>
      <c r="F327" s="245" t="s">
        <v>449</v>
      </c>
      <c r="G327" s="336"/>
      <c r="H327" s="245" t="s">
        <v>449</v>
      </c>
      <c r="I327" s="182"/>
      <c r="K327" s="182"/>
      <c r="L327" s="182"/>
    </row>
    <row r="328" spans="1:12" s="31" customFormat="1" ht="14.25">
      <c r="A328" s="153"/>
      <c r="B328" s="163"/>
      <c r="C328" s="74"/>
      <c r="D328" s="85"/>
      <c r="E328" s="248"/>
      <c r="F328" s="249"/>
      <c r="G328"/>
      <c r="H328" s="249"/>
      <c r="I328" s="182"/>
      <c r="K328" s="182"/>
      <c r="L328" s="182"/>
    </row>
    <row r="330" spans="1:12" s="30" customFormat="1" ht="11.25">
      <c r="A330" s="30" t="s">
        <v>453</v>
      </c>
    </row>
    <row r="331" spans="1:12" ht="11.25"/>
    <row r="332" spans="1:12" s="31" customFormat="1" ht="20.100000000000001" customHeight="1">
      <c r="A332" s="153"/>
      <c r="B332" s="163"/>
      <c r="C332" s="74"/>
      <c r="D332" s="164"/>
      <c r="E332" s="247">
        <f>E331</f>
        <v>0</v>
      </c>
      <c r="F332" s="245" t="s">
        <v>449</v>
      </c>
      <c r="G332" s="250"/>
      <c r="H332" s="245" t="s">
        <v>449</v>
      </c>
      <c r="I332" s="182"/>
      <c r="K332" s="182"/>
      <c r="L332" s="182"/>
    </row>
    <row r="335" spans="1:12" s="30" customFormat="1" ht="17.100000000000001" customHeight="1">
      <c r="A335" s="30" t="s">
        <v>484</v>
      </c>
    </row>
    <row r="337" spans="1:83" s="138" customFormat="1" ht="409.5">
      <c r="A337" s="669">
        <v>1</v>
      </c>
      <c r="B337" s="183"/>
      <c r="C337" s="183"/>
      <c r="D337" s="183"/>
      <c r="F337" s="165" t="str">
        <f>"2." &amp;mergeValue(A337)</f>
        <v>2.1</v>
      </c>
      <c r="G337" s="337" t="s">
        <v>473</v>
      </c>
      <c r="H337" s="259"/>
      <c r="I337" s="169" t="s">
        <v>568</v>
      </c>
      <c r="J337" s="272"/>
      <c r="K337" s="183"/>
      <c r="L337" s="183"/>
      <c r="M337" s="183"/>
      <c r="N337" s="183"/>
      <c r="O337" s="183"/>
      <c r="P337" s="183"/>
      <c r="Q337" s="183"/>
      <c r="R337" s="183"/>
      <c r="S337" s="183"/>
      <c r="T337" s="183"/>
    </row>
    <row r="338" spans="1:83" s="138" customFormat="1" ht="90">
      <c r="A338" s="669"/>
      <c r="B338" s="183"/>
      <c r="C338" s="183"/>
      <c r="D338" s="183"/>
      <c r="F338" s="165" t="str">
        <f>"3." &amp;mergeValue(A338)</f>
        <v>3.1</v>
      </c>
      <c r="G338" s="337" t="s">
        <v>474</v>
      </c>
      <c r="H338" s="259"/>
      <c r="I338" s="169" t="s">
        <v>566</v>
      </c>
      <c r="J338" s="272"/>
      <c r="K338" s="183"/>
      <c r="L338" s="183"/>
      <c r="M338" s="183"/>
      <c r="N338" s="183"/>
      <c r="O338" s="183"/>
      <c r="P338" s="183"/>
      <c r="Q338" s="183"/>
      <c r="R338" s="183"/>
      <c r="S338" s="183"/>
      <c r="T338" s="183"/>
    </row>
    <row r="339" spans="1:83" s="138" customFormat="1" ht="45">
      <c r="A339" s="669"/>
      <c r="B339" s="183"/>
      <c r="C339" s="183"/>
      <c r="D339" s="183"/>
      <c r="F339" s="165" t="str">
        <f>"4."&amp;mergeValue(A339)</f>
        <v>4.1</v>
      </c>
      <c r="G339" s="337" t="s">
        <v>475</v>
      </c>
      <c r="H339" s="260" t="s">
        <v>449</v>
      </c>
      <c r="I339" s="169"/>
      <c r="J339" s="272"/>
      <c r="K339" s="183"/>
      <c r="L339" s="183"/>
      <c r="M339" s="183"/>
      <c r="N339" s="183"/>
      <c r="O339" s="183"/>
      <c r="P339" s="183"/>
      <c r="Q339" s="183"/>
      <c r="R339" s="183"/>
      <c r="S339" s="183"/>
      <c r="T339" s="183"/>
    </row>
    <row r="340" spans="1:83" s="138" customFormat="1" ht="101.25">
      <c r="A340" s="669"/>
      <c r="B340" s="669">
        <v>1</v>
      </c>
      <c r="C340" s="277"/>
      <c r="D340" s="277"/>
      <c r="F340" s="165" t="str">
        <f>"4."&amp;mergeValue(A340) &amp;"."&amp;mergeValue(B340)</f>
        <v>4.1.1</v>
      </c>
      <c r="G340" s="266" t="s">
        <v>570</v>
      </c>
      <c r="H340" s="259" t="str">
        <f>IF(region_name="","",region_name)</f>
        <v>Курская область</v>
      </c>
      <c r="I340" s="169" t="s">
        <v>478</v>
      </c>
      <c r="J340" s="272"/>
      <c r="K340" s="183"/>
      <c r="L340" s="183"/>
      <c r="M340" s="183"/>
      <c r="N340" s="183"/>
      <c r="O340" s="183"/>
      <c r="P340" s="183"/>
      <c r="Q340" s="183"/>
      <c r="R340" s="183"/>
      <c r="S340" s="183"/>
      <c r="T340" s="183"/>
    </row>
    <row r="341" spans="1:83" s="138" customFormat="1" ht="191.25">
      <c r="A341" s="669"/>
      <c r="B341" s="669"/>
      <c r="C341" s="669">
        <v>1</v>
      </c>
      <c r="D341" s="277"/>
      <c r="F341" s="165" t="str">
        <f>"4."&amp;mergeValue(A341) &amp;"."&amp;mergeValue(B341)&amp;"."&amp;mergeValue(C341)</f>
        <v>4.1.1.1</v>
      </c>
      <c r="G341" s="276" t="s">
        <v>476</v>
      </c>
      <c r="H341" s="259"/>
      <c r="I341" s="169" t="s">
        <v>479</v>
      </c>
      <c r="J341" s="272"/>
      <c r="K341" s="183"/>
      <c r="L341" s="183"/>
      <c r="M341" s="183"/>
      <c r="N341" s="183"/>
      <c r="O341" s="183"/>
      <c r="P341" s="183"/>
      <c r="Q341" s="183"/>
      <c r="R341" s="183"/>
      <c r="S341" s="183"/>
      <c r="T341" s="183"/>
    </row>
    <row r="342" spans="1:83" s="138" customFormat="1" ht="33.75" customHeight="1">
      <c r="A342" s="669"/>
      <c r="B342" s="669"/>
      <c r="C342" s="669"/>
      <c r="D342" s="277">
        <v>1</v>
      </c>
      <c r="F342" s="165" t="str">
        <f>"4."&amp;mergeValue(A342) &amp;"."&amp;mergeValue(B342)&amp;"."&amp;mergeValue(C342)&amp;"."&amp;mergeValue(D342)</f>
        <v>4.1.1.1.1</v>
      </c>
      <c r="G342" s="340" t="s">
        <v>477</v>
      </c>
      <c r="H342" s="259"/>
      <c r="I342" s="670" t="s">
        <v>569</v>
      </c>
      <c r="J342" s="272"/>
      <c r="K342" s="183"/>
      <c r="L342" s="183"/>
      <c r="M342" s="183"/>
      <c r="N342" s="183"/>
      <c r="O342" s="183"/>
      <c r="P342" s="183"/>
      <c r="Q342" s="183"/>
      <c r="R342" s="183"/>
      <c r="S342" s="183"/>
      <c r="T342" s="183"/>
    </row>
    <row r="343" spans="1:83" s="138" customFormat="1" ht="18.75">
      <c r="A343" s="669"/>
      <c r="B343" s="669"/>
      <c r="C343" s="669"/>
      <c r="D343" s="277"/>
      <c r="F343" s="344"/>
      <c r="G343" s="345" t="s">
        <v>4</v>
      </c>
      <c r="H343" s="346"/>
      <c r="I343" s="670"/>
      <c r="J343" s="272"/>
      <c r="K343" s="183"/>
      <c r="L343" s="183"/>
      <c r="M343" s="183"/>
      <c r="N343" s="183"/>
      <c r="O343" s="183"/>
      <c r="P343" s="183"/>
      <c r="Q343" s="183"/>
      <c r="R343" s="183"/>
      <c r="S343" s="183"/>
      <c r="T343" s="183"/>
    </row>
    <row r="344" spans="1:83" s="138" customFormat="1" ht="18.75">
      <c r="A344" s="669"/>
      <c r="B344" s="669"/>
      <c r="C344" s="277"/>
      <c r="D344" s="277"/>
      <c r="F344" s="273"/>
      <c r="G344" s="129" t="s">
        <v>401</v>
      </c>
      <c r="H344" s="274"/>
      <c r="I344" s="275"/>
      <c r="J344" s="272"/>
      <c r="K344" s="183"/>
      <c r="L344" s="183"/>
      <c r="M344" s="183"/>
      <c r="N344" s="183"/>
      <c r="O344" s="183"/>
      <c r="P344" s="183"/>
      <c r="Q344" s="183"/>
      <c r="R344" s="183"/>
      <c r="S344" s="183"/>
      <c r="T344" s="183"/>
    </row>
    <row r="345" spans="1:83" s="138" customFormat="1" ht="18.75">
      <c r="A345" s="669"/>
      <c r="B345" s="183"/>
      <c r="C345" s="183"/>
      <c r="D345" s="183"/>
      <c r="F345" s="273"/>
      <c r="G345" s="135" t="s">
        <v>483</v>
      </c>
      <c r="H345" s="274"/>
      <c r="I345" s="275"/>
      <c r="J345" s="272"/>
      <c r="K345" s="183"/>
      <c r="L345" s="183"/>
      <c r="M345" s="183"/>
      <c r="N345" s="183"/>
      <c r="O345" s="183"/>
      <c r="P345" s="183"/>
      <c r="Q345" s="183"/>
      <c r="R345" s="183"/>
      <c r="S345" s="183"/>
      <c r="T345" s="183"/>
    </row>
    <row r="346" spans="1:83" s="138" customFormat="1" ht="18.75">
      <c r="A346" s="183"/>
      <c r="B346" s="183"/>
      <c r="C346" s="183"/>
      <c r="D346" s="183"/>
      <c r="F346" s="273"/>
      <c r="G346" s="144" t="s">
        <v>482</v>
      </c>
      <c r="H346" s="274"/>
      <c r="I346" s="275"/>
      <c r="J346" s="272"/>
      <c r="K346" s="183"/>
      <c r="L346" s="183"/>
      <c r="M346" s="183"/>
      <c r="N346" s="183"/>
      <c r="O346" s="183"/>
      <c r="P346" s="183"/>
      <c r="Q346" s="183"/>
      <c r="R346" s="183"/>
      <c r="S346" s="183"/>
      <c r="T346" s="183"/>
    </row>
    <row r="349" spans="1:83" ht="17.100000000000001" customHeight="1">
      <c r="A349" s="30" t="s">
        <v>701</v>
      </c>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row>
    <row r="351" spans="1:83" ht="17.100000000000001" customHeight="1">
      <c r="A351" s="2"/>
      <c r="B351" s="163"/>
      <c r="C351" s="74"/>
      <c r="D351" s="164"/>
      <c r="E351" s="243"/>
      <c r="F351" s="336"/>
      <c r="G351" s="256"/>
      <c r="H351" s="244"/>
      <c r="I351" s="182"/>
      <c r="J351" s="182"/>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row>
    <row r="354" spans="1:83" ht="17.100000000000001" customHeight="1">
      <c r="A354" s="30" t="s">
        <v>702</v>
      </c>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row>
    <row r="356" spans="1:83" ht="17.100000000000001" customHeight="1">
      <c r="A356" s="153"/>
      <c r="B356" s="163"/>
      <c r="C356" s="74"/>
      <c r="D356" s="748"/>
      <c r="E356" s="744"/>
      <c r="F356" s="745"/>
      <c r="G356" s="245"/>
      <c r="H356" s="578"/>
      <c r="I356" s="576"/>
      <c r="J356" s="336"/>
      <c r="K356" s="245" t="s">
        <v>449</v>
      </c>
      <c r="L356" s="670" t="s">
        <v>703</v>
      </c>
      <c r="M356" s="566"/>
      <c r="N356" s="182"/>
      <c r="O356" s="182"/>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row>
    <row r="357" spans="1:83" ht="17.100000000000001" customHeight="1">
      <c r="A357" s="153"/>
      <c r="B357" s="163"/>
      <c r="C357" s="74"/>
      <c r="D357" s="748"/>
      <c r="E357" s="744"/>
      <c r="F357" s="745"/>
      <c r="G357" s="97"/>
      <c r="H357" s="563" t="s">
        <v>274</v>
      </c>
      <c r="I357" s="558"/>
      <c r="J357" s="558"/>
      <c r="K357" s="556"/>
      <c r="L357" s="670"/>
      <c r="M357" s="566"/>
      <c r="N357" s="182"/>
      <c r="O357" s="182"/>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row>
    <row r="360" spans="1:83" ht="17.100000000000001" customHeight="1">
      <c r="A360" s="30" t="s">
        <v>704</v>
      </c>
      <c r="B360" s="30"/>
      <c r="C360" s="30"/>
      <c r="D360" s="30"/>
      <c r="E360" s="30"/>
      <c r="F360" s="30"/>
      <c r="G360" s="30"/>
      <c r="H360" s="30"/>
      <c r="I360" s="30"/>
      <c r="J360" s="30"/>
      <c r="K360" s="30"/>
      <c r="L360" s="30"/>
      <c r="M360" s="30"/>
      <c r="N360" s="30"/>
      <c r="O360" s="30"/>
    </row>
    <row r="362" spans="1:83" ht="17.100000000000001" customHeight="1">
      <c r="A362" s="153"/>
      <c r="B362" s="163"/>
      <c r="C362" s="74"/>
      <c r="D362" s="748"/>
      <c r="E362" s="744"/>
      <c r="F362" s="745"/>
      <c r="G362" s="245"/>
      <c r="H362" s="578"/>
      <c r="I362" s="576"/>
      <c r="J362" s="582"/>
      <c r="K362" s="245" t="s">
        <v>449</v>
      </c>
      <c r="L362" s="670" t="s">
        <v>703</v>
      </c>
      <c r="M362" s="566"/>
      <c r="N362" s="182"/>
      <c r="O362" s="182"/>
    </row>
    <row r="363" spans="1:83" ht="17.100000000000001" customHeight="1">
      <c r="A363" s="153"/>
      <c r="B363" s="163"/>
      <c r="C363" s="74"/>
      <c r="D363" s="748"/>
      <c r="E363" s="744"/>
      <c r="F363" s="745"/>
      <c r="G363" s="97"/>
      <c r="H363" s="563" t="s">
        <v>274</v>
      </c>
      <c r="I363" s="558"/>
      <c r="J363" s="558"/>
      <c r="K363" s="556"/>
      <c r="L363" s="670"/>
      <c r="M363" s="566"/>
      <c r="N363" s="182"/>
      <c r="O363" s="182"/>
    </row>
    <row r="366" spans="1:83" ht="17.100000000000001" customHeight="1">
      <c r="A366" s="30" t="s">
        <v>705</v>
      </c>
      <c r="B366" s="30"/>
      <c r="C366" s="30"/>
      <c r="D366" s="30"/>
      <c r="E366" s="30"/>
      <c r="F366" s="30"/>
      <c r="G366" s="30"/>
      <c r="H366" s="30"/>
      <c r="I366" s="30"/>
      <c r="J366" s="30"/>
      <c r="K366" s="30"/>
      <c r="L366" s="30"/>
      <c r="M366" s="30"/>
      <c r="N366" s="30"/>
      <c r="O366" s="30"/>
    </row>
    <row r="368" spans="1:83" ht="17.100000000000001" customHeight="1">
      <c r="A368" s="153"/>
      <c r="B368" s="163"/>
      <c r="C368" s="74"/>
      <c r="D368" s="164"/>
      <c r="E368" s="571"/>
      <c r="F368" s="572"/>
      <c r="G368" s="245"/>
      <c r="H368" s="578"/>
      <c r="I368" s="576"/>
      <c r="J368" s="336"/>
      <c r="K368" s="245" t="s">
        <v>449</v>
      </c>
      <c r="L368" s="550"/>
      <c r="M368" s="566"/>
      <c r="N368" s="182"/>
      <c r="O368" s="182"/>
    </row>
    <row r="371" spans="1:15" ht="17.100000000000001" customHeight="1">
      <c r="A371" s="30" t="s">
        <v>706</v>
      </c>
      <c r="B371" s="30"/>
      <c r="C371" s="30"/>
      <c r="D371" s="30"/>
      <c r="E371" s="30"/>
      <c r="F371" s="30"/>
      <c r="G371" s="30"/>
      <c r="H371" s="30"/>
      <c r="I371" s="30"/>
      <c r="J371" s="30"/>
      <c r="K371" s="30"/>
      <c r="L371" s="30"/>
      <c r="M371" s="30"/>
      <c r="N371" s="30"/>
      <c r="O371" s="30"/>
    </row>
    <row r="373" spans="1:15" ht="17.100000000000001" customHeight="1">
      <c r="A373" s="153"/>
      <c r="B373" s="163"/>
      <c r="C373" s="74"/>
      <c r="D373" s="164"/>
      <c r="E373" s="571"/>
      <c r="F373" s="572"/>
      <c r="G373" s="245"/>
      <c r="H373" s="578"/>
      <c r="I373" s="576"/>
      <c r="J373" s="582"/>
      <c r="K373" s="245" t="s">
        <v>449</v>
      </c>
      <c r="L373" s="550"/>
      <c r="M373" s="566"/>
      <c r="N373" s="182"/>
      <c r="O373" s="182"/>
    </row>
  </sheetData>
  <sheetProtection formatColumns="0" formatRows="0"/>
  <dataConsolidate/>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91">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F44" sqref="F44"/>
    </sheetView>
  </sheetViews>
  <sheetFormatPr defaultRowHeight="11.25"/>
  <cols>
    <col min="1" max="1" width="10.7109375" style="170" hidden="1" customWidth="1"/>
    <col min="2" max="2" width="10.7109375" style="78" hidden="1" customWidth="1"/>
    <col min="3" max="3" width="3.7109375" style="16" hidden="1" customWidth="1"/>
    <col min="4" max="4" width="1.7109375" style="19" customWidth="1"/>
    <col min="5" max="5" width="55.28515625" style="19" customWidth="1"/>
    <col min="6" max="6" width="50.7109375" style="19" customWidth="1"/>
    <col min="7" max="7" width="3.7109375" style="18" customWidth="1"/>
    <col min="8" max="8" width="9.140625" style="19"/>
    <col min="9" max="9" width="9.140625" style="47"/>
    <col min="10" max="10" width="30" style="19" customWidth="1"/>
    <col min="11" max="16384" width="9.140625" style="19"/>
  </cols>
  <sheetData>
    <row r="1" spans="1:12" s="317" customFormat="1" ht="3" customHeight="1">
      <c r="A1" s="315"/>
      <c r="B1" s="316"/>
      <c r="F1" s="317">
        <v>31526383</v>
      </c>
      <c r="G1" s="318"/>
      <c r="I1" s="318"/>
    </row>
    <row r="2" spans="1:12" s="15" customFormat="1" ht="14.25">
      <c r="A2" s="170"/>
      <c r="B2" s="78"/>
      <c r="E2" s="322" t="str">
        <f>"Код шаблона: " &amp; GetCode()</f>
        <v>Код шаблона: FAS.JKH.OPEN.INFO.REQUEST.WARM</v>
      </c>
      <c r="F2" s="356"/>
      <c r="G2" s="321"/>
      <c r="H2" s="321"/>
      <c r="I2" s="321"/>
      <c r="J2" s="321"/>
      <c r="K2" s="321"/>
      <c r="L2" s="321"/>
    </row>
    <row r="3" spans="1:12" ht="14.25">
      <c r="E3" s="323" t="str">
        <f>"Версия " &amp; GetVersion()</f>
        <v>Версия 1.0.2</v>
      </c>
      <c r="F3" s="356"/>
      <c r="G3" s="36"/>
      <c r="H3" s="36"/>
      <c r="I3" s="36"/>
      <c r="J3" s="36"/>
      <c r="K3" s="36"/>
      <c r="L3"/>
    </row>
    <row r="4" spans="1:12" s="302" customFormat="1" ht="6">
      <c r="A4" s="296"/>
      <c r="B4" s="297"/>
      <c r="C4" s="298"/>
      <c r="D4" s="299"/>
      <c r="F4" s="319"/>
      <c r="G4" s="320"/>
      <c r="I4" s="303"/>
    </row>
    <row r="5" spans="1:12" ht="39" customHeight="1">
      <c r="D5" s="20"/>
      <c r="E5" s="614" t="s">
        <v>755</v>
      </c>
      <c r="F5" s="615"/>
      <c r="G5" s="351"/>
      <c r="J5" s="252"/>
    </row>
    <row r="6" spans="1:12" s="302" customFormat="1" ht="6">
      <c r="A6" s="296"/>
      <c r="B6" s="297"/>
      <c r="C6" s="298"/>
      <c r="D6" s="299"/>
      <c r="E6" s="304"/>
      <c r="F6" s="305"/>
      <c r="G6" s="306"/>
      <c r="I6" s="303"/>
    </row>
    <row r="7" spans="1:12" ht="27">
      <c r="D7" s="20"/>
      <c r="E7" s="21" t="s">
        <v>51</v>
      </c>
      <c r="F7" s="268" t="s">
        <v>126</v>
      </c>
      <c r="G7" s="314"/>
    </row>
    <row r="8" spans="1:12" s="302" customFormat="1" ht="6">
      <c r="A8" s="296"/>
      <c r="B8" s="297"/>
      <c r="C8" s="298"/>
      <c r="D8" s="299"/>
      <c r="E8" s="300"/>
      <c r="F8" s="301"/>
      <c r="G8" s="299"/>
      <c r="I8" s="303"/>
    </row>
    <row r="9" spans="1:12" ht="27">
      <c r="D9" s="20"/>
      <c r="E9" s="21" t="s">
        <v>456</v>
      </c>
      <c r="F9" s="283" t="s">
        <v>84</v>
      </c>
      <c r="G9" s="313"/>
    </row>
    <row r="10" spans="1:12" s="302" customFormat="1" ht="6">
      <c r="A10" s="307"/>
      <c r="B10" s="297"/>
      <c r="C10" s="298"/>
      <c r="D10" s="308"/>
      <c r="E10" s="304"/>
      <c r="F10" s="309"/>
      <c r="G10" s="310"/>
      <c r="I10" s="303"/>
    </row>
    <row r="11" spans="1:12" ht="27">
      <c r="A11" s="172"/>
      <c r="D11" s="20"/>
      <c r="E11" s="44" t="s">
        <v>454</v>
      </c>
      <c r="F11" s="588" t="s">
        <v>1451</v>
      </c>
      <c r="G11" s="311"/>
    </row>
    <row r="12" spans="1:12" ht="27">
      <c r="D12" s="20"/>
      <c r="E12" s="44" t="s">
        <v>455</v>
      </c>
      <c r="F12" s="588" t="s">
        <v>1452</v>
      </c>
      <c r="G12" s="313"/>
    </row>
    <row r="13" spans="1:12" s="302" customFormat="1" ht="6">
      <c r="A13" s="307"/>
      <c r="B13" s="297"/>
      <c r="C13" s="298"/>
      <c r="D13" s="308"/>
      <c r="E13" s="304"/>
      <c r="F13" s="309"/>
      <c r="G13" s="310"/>
      <c r="I13" s="303"/>
    </row>
    <row r="14" spans="1:12" ht="27">
      <c r="D14" s="20"/>
      <c r="E14" s="44" t="s">
        <v>367</v>
      </c>
      <c r="F14" s="573" t="s">
        <v>41</v>
      </c>
      <c r="G14" s="313"/>
    </row>
    <row r="15" spans="1:12" ht="27" hidden="1">
      <c r="D15" s="20"/>
      <c r="E15" s="44" t="s">
        <v>298</v>
      </c>
      <c r="F15" s="269" t="s">
        <v>762</v>
      </c>
      <c r="G15" s="313"/>
    </row>
    <row r="16" spans="1:12" ht="27" hidden="1">
      <c r="D16" s="20"/>
      <c r="E16" s="44" t="s">
        <v>573</v>
      </c>
      <c r="F16" s="269"/>
      <c r="G16" s="313"/>
    </row>
    <row r="17" spans="1:9" ht="19.5">
      <c r="D17" s="20"/>
      <c r="E17" s="21"/>
      <c r="F17" s="23" t="s">
        <v>679</v>
      </c>
      <c r="G17" s="17"/>
    </row>
    <row r="18" spans="1:9" s="548" customFormat="1" ht="5.25" hidden="1">
      <c r="A18" s="315"/>
      <c r="B18" s="316"/>
      <c r="C18" s="546"/>
      <c r="D18" s="547"/>
      <c r="E18" s="545"/>
      <c r="F18" s="544"/>
      <c r="G18" s="547"/>
      <c r="I18" s="318"/>
    </row>
    <row r="19" spans="1:9" ht="27">
      <c r="D19" s="20"/>
      <c r="E19" s="44" t="s">
        <v>677</v>
      </c>
      <c r="F19" s="574" t="s">
        <v>1753</v>
      </c>
      <c r="G19" s="313"/>
    </row>
    <row r="20" spans="1:9" ht="27">
      <c r="D20" s="20"/>
      <c r="E20" s="44" t="s">
        <v>678</v>
      </c>
      <c r="F20" s="573" t="s">
        <v>1754</v>
      </c>
      <c r="G20" s="313"/>
    </row>
    <row r="21" spans="1:9" s="548" customFormat="1" ht="5.25" hidden="1">
      <c r="A21" s="315"/>
      <c r="B21" s="316"/>
      <c r="C21" s="546"/>
      <c r="D21" s="547"/>
      <c r="E21" s="545"/>
      <c r="F21" s="544"/>
      <c r="G21" s="547"/>
      <c r="I21" s="318"/>
    </row>
    <row r="22" spans="1:9" ht="19.5" hidden="1">
      <c r="D22" s="20"/>
      <c r="E22" s="21"/>
      <c r="F22" s="18" t="s">
        <v>580</v>
      </c>
      <c r="G22" s="17"/>
    </row>
    <row r="23" spans="1:9" s="548" customFormat="1" ht="5.25" hidden="1">
      <c r="A23" s="315"/>
      <c r="B23" s="316"/>
      <c r="C23" s="546"/>
      <c r="D23" s="547"/>
      <c r="E23" s="545"/>
      <c r="F23" s="544"/>
      <c r="G23" s="547"/>
      <c r="I23" s="318"/>
    </row>
    <row r="24" spans="1:9" ht="27" hidden="1">
      <c r="D24" s="20"/>
      <c r="E24" s="44" t="s">
        <v>680</v>
      </c>
      <c r="F24" s="269"/>
      <c r="G24" s="313"/>
    </row>
    <row r="25" spans="1:9" ht="27" hidden="1">
      <c r="D25" s="20"/>
      <c r="E25" s="44" t="s">
        <v>681</v>
      </c>
      <c r="F25" s="271"/>
      <c r="G25" s="313"/>
    </row>
    <row r="26" spans="1:9" s="548" customFormat="1" ht="5.25" hidden="1">
      <c r="A26" s="315"/>
      <c r="B26" s="316"/>
      <c r="C26" s="546"/>
      <c r="D26" s="547"/>
      <c r="E26" s="545"/>
      <c r="F26" s="544"/>
      <c r="G26" s="547"/>
      <c r="I26" s="318"/>
    </row>
    <row r="27" spans="1:9" s="302" customFormat="1" ht="35.1" customHeight="1">
      <c r="A27" s="307"/>
      <c r="B27" s="297"/>
      <c r="C27" s="298"/>
      <c r="D27" s="308"/>
      <c r="E27" s="304"/>
      <c r="F27" s="309"/>
      <c r="G27" s="310"/>
      <c r="I27" s="303"/>
    </row>
    <row r="28" spans="1:9" ht="27">
      <c r="D28" s="20"/>
      <c r="E28" s="44" t="s">
        <v>169</v>
      </c>
      <c r="F28" s="283" t="s">
        <v>84</v>
      </c>
      <c r="G28" s="313"/>
    </row>
    <row r="29" spans="1:9" ht="27">
      <c r="C29" s="24"/>
      <c r="D29" s="25"/>
      <c r="E29" s="21" t="s">
        <v>78</v>
      </c>
      <c r="F29" s="270" t="s">
        <v>1463</v>
      </c>
      <c r="G29" s="312"/>
    </row>
    <row r="30" spans="1:9" ht="27" hidden="1">
      <c r="C30" s="24"/>
      <c r="D30" s="25"/>
      <c r="E30" s="44" t="s">
        <v>202</v>
      </c>
      <c r="F30" s="271"/>
      <c r="G30" s="312"/>
    </row>
    <row r="31" spans="1:9" ht="27">
      <c r="C31" s="24"/>
      <c r="D31" s="25"/>
      <c r="E31" s="21" t="s">
        <v>52</v>
      </c>
      <c r="F31" s="270" t="s">
        <v>1464</v>
      </c>
      <c r="G31" s="312"/>
    </row>
    <row r="32" spans="1:9" ht="27">
      <c r="C32" s="24"/>
      <c r="D32" s="25"/>
      <c r="E32" s="21" t="s">
        <v>53</v>
      </c>
      <c r="F32" s="270" t="s">
        <v>1465</v>
      </c>
      <c r="G32" s="312"/>
      <c r="H32" s="26"/>
    </row>
    <row r="33" spans="1:9" s="302" customFormat="1" ht="6">
      <c r="A33" s="307"/>
      <c r="B33" s="297"/>
      <c r="C33" s="298"/>
      <c r="D33" s="308"/>
      <c r="E33" s="304"/>
      <c r="F33" s="309"/>
      <c r="G33" s="310"/>
      <c r="I33" s="303"/>
    </row>
    <row r="34" spans="1:9" ht="27">
      <c r="A34" s="171"/>
      <c r="D34" s="22"/>
      <c r="E34" s="21" t="s">
        <v>637</v>
      </c>
      <c r="F34" s="575" t="s">
        <v>639</v>
      </c>
      <c r="G34" s="311"/>
    </row>
    <row r="35" spans="1:9" s="302" customFormat="1" ht="6">
      <c r="A35" s="307"/>
      <c r="B35" s="297"/>
      <c r="C35" s="298"/>
      <c r="D35" s="308"/>
      <c r="E35" s="304"/>
      <c r="F35" s="309"/>
      <c r="G35" s="310"/>
      <c r="I35" s="303"/>
    </row>
    <row r="36" spans="1:9" ht="33.75">
      <c r="A36" s="171"/>
      <c r="D36" s="22"/>
      <c r="E36" s="44" t="s">
        <v>242</v>
      </c>
      <c r="F36" s="575" t="s">
        <v>2</v>
      </c>
      <c r="G36" s="311"/>
    </row>
    <row r="37" spans="1:9" s="302" customFormat="1" ht="6" hidden="1">
      <c r="A37" s="296"/>
      <c r="B37" s="297"/>
      <c r="C37" s="298"/>
      <c r="D37" s="299"/>
      <c r="E37" s="300"/>
      <c r="F37" s="301"/>
      <c r="G37" s="299"/>
      <c r="I37" s="303"/>
    </row>
    <row r="38" spans="1:9" s="302" customFormat="1" ht="6" hidden="1">
      <c r="A38" s="307"/>
      <c r="B38" s="297"/>
      <c r="C38" s="298"/>
      <c r="D38" s="308"/>
      <c r="E38" s="304"/>
      <c r="F38" s="309"/>
      <c r="G38" s="310"/>
      <c r="I38" s="303"/>
    </row>
    <row r="39" spans="1:9" s="302" customFormat="1" ht="6">
      <c r="A39" s="307"/>
      <c r="B39" s="297"/>
      <c r="C39" s="298"/>
      <c r="D39" s="308"/>
      <c r="E39" s="304"/>
      <c r="F39" s="309"/>
      <c r="G39" s="310"/>
      <c r="I39" s="303"/>
    </row>
    <row r="40" spans="1:9" ht="27">
      <c r="B40" s="79"/>
      <c r="D40" s="28"/>
      <c r="E40" s="27" t="s">
        <v>523</v>
      </c>
      <c r="F40" s="573" t="s">
        <v>1755</v>
      </c>
      <c r="G40" s="311"/>
    </row>
    <row r="41" spans="1:9" ht="27">
      <c r="B41" s="79"/>
      <c r="D41" s="28"/>
      <c r="E41" s="34" t="s">
        <v>524</v>
      </c>
      <c r="F41" s="573" t="s">
        <v>1756</v>
      </c>
      <c r="G41" s="311"/>
    </row>
    <row r="42" spans="1:9" ht="19.5">
      <c r="D42" s="20"/>
      <c r="E42" s="21"/>
      <c r="F42" s="18" t="s">
        <v>556</v>
      </c>
      <c r="G42" s="17"/>
    </row>
    <row r="43" spans="1:9" ht="27">
      <c r="D43" s="17"/>
      <c r="E43" s="357" t="s">
        <v>86</v>
      </c>
      <c r="F43" s="577" t="s">
        <v>1756</v>
      </c>
      <c r="G43" s="311"/>
    </row>
    <row r="44" spans="1:9" ht="27">
      <c r="B44" s="79"/>
      <c r="D44" s="28"/>
      <c r="E44" s="357" t="s">
        <v>87</v>
      </c>
      <c r="F44" s="577" t="s">
        <v>1757</v>
      </c>
      <c r="G44" s="311"/>
    </row>
    <row r="45" spans="1:9" ht="27">
      <c r="B45" s="79"/>
      <c r="D45" s="28"/>
      <c r="E45" s="357" t="s">
        <v>557</v>
      </c>
      <c r="F45" s="577" t="s">
        <v>1758</v>
      </c>
      <c r="G45" s="311"/>
    </row>
    <row r="46" spans="1:9" ht="27">
      <c r="D46" s="20"/>
      <c r="E46" s="357" t="s">
        <v>558</v>
      </c>
      <c r="F46" s="577" t="s">
        <v>1759</v>
      </c>
      <c r="G46" s="313"/>
    </row>
    <row r="47" spans="1:9" ht="3" customHeight="1">
      <c r="D47" s="17"/>
      <c r="F47" s="142"/>
      <c r="G47" s="23"/>
    </row>
    <row r="48" spans="1:9" ht="69" customHeight="1">
      <c r="B48" s="79"/>
      <c r="D48" s="584" t="s">
        <v>756</v>
      </c>
      <c r="E48" s="617" t="s">
        <v>754</v>
      </c>
      <c r="F48" s="617"/>
      <c r="G48" s="23"/>
    </row>
    <row r="49" spans="2:9" ht="19.5">
      <c r="B49" s="79"/>
      <c r="D49" s="28"/>
      <c r="E49" s="27"/>
      <c r="F49" s="143"/>
      <c r="G49" s="23"/>
    </row>
    <row r="50" spans="2:9" ht="19.5">
      <c r="B50" s="79"/>
      <c r="D50" s="28"/>
      <c r="E50" s="34"/>
      <c r="F50" s="143"/>
      <c r="G50" s="23"/>
    </row>
    <row r="51" spans="2:9" ht="19.5">
      <c r="B51" s="79"/>
      <c r="D51" s="28"/>
      <c r="E51" s="27"/>
      <c r="F51" s="143"/>
      <c r="G51" s="23"/>
    </row>
    <row r="54" spans="2:9">
      <c r="E54" s="616"/>
      <c r="F54" s="616"/>
      <c r="G54" s="616"/>
      <c r="H54" s="616"/>
      <c r="I54" s="616"/>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5" customWidth="1"/>
    <col min="2" max="2" width="9.140625" style="123"/>
    <col min="3" max="3" width="9.140625" style="126"/>
    <col min="4" max="4" width="26.5703125" style="126" customWidth="1"/>
    <col min="5" max="6" width="26.5703125" style="2" customWidth="1"/>
    <col min="7" max="7" width="31.42578125" style="2" customWidth="1"/>
    <col min="8" max="8" width="40.85546875" style="2" customWidth="1"/>
    <col min="9" max="9" width="14.5703125" style="2" customWidth="1"/>
    <col min="10" max="10" width="26.85546875" style="2" customWidth="1"/>
    <col min="11" max="11" width="50" style="2" customWidth="1"/>
    <col min="12" max="13" width="10.7109375" style="2" customWidth="1"/>
    <col min="14" max="14" width="55.140625" style="2" customWidth="1"/>
    <col min="15" max="15" width="31.85546875" style="2" customWidth="1"/>
    <col min="16" max="16" width="23.85546875" style="2" customWidth="1"/>
    <col min="17" max="17" width="46.5703125" style="2" customWidth="1"/>
    <col min="18" max="18" width="24" style="2" bestFit="1" customWidth="1"/>
    <col min="19" max="19" width="20.5703125" style="2" customWidth="1"/>
    <col min="20" max="20" width="22" style="2" customWidth="1"/>
    <col min="21" max="22" width="26.42578125" style="2" customWidth="1"/>
    <col min="23" max="23" width="8.28515625" style="2" hidden="1" customWidth="1"/>
    <col min="24" max="24" width="59.7109375" style="2" customWidth="1"/>
    <col min="25" max="25" width="49.140625" style="2" customWidth="1"/>
    <col min="26" max="26" width="11.140625" style="2" customWidth="1"/>
    <col min="27" max="30" width="29" style="2" customWidth="1"/>
    <col min="31" max="31" width="9.140625" style="2"/>
    <col min="32" max="32" width="34.7109375" style="2" customWidth="1"/>
    <col min="33" max="33" width="9.140625" style="2"/>
    <col min="34" max="35" width="34.42578125" style="2" customWidth="1"/>
    <col min="36" max="36" width="9.140625" style="2"/>
    <col min="37" max="37" width="24.5703125" style="2" customWidth="1"/>
    <col min="38" max="38" width="9.140625" style="2"/>
    <col min="39" max="39" width="26.140625" style="2" customWidth="1"/>
    <col min="40" max="40" width="1.7109375" style="2" customWidth="1"/>
    <col min="41" max="41" width="9.140625" style="2"/>
    <col min="42" max="43" width="47.85546875" style="2" customWidth="1"/>
    <col min="44" max="44" width="1.7109375" style="2" customWidth="1"/>
    <col min="45" max="45" width="21.42578125" style="2" customWidth="1"/>
    <col min="46" max="46" width="1.7109375" style="2" customWidth="1"/>
    <col min="47" max="47" width="31.28515625" style="2" bestFit="1" customWidth="1"/>
    <col min="48" max="48" width="1.7109375" style="2" customWidth="1"/>
    <col min="49" max="50" width="9.140625" style="2"/>
    <col min="51" max="51" width="3.7109375" style="2" customWidth="1"/>
    <col min="52" max="52" width="20" style="2" customWidth="1"/>
    <col min="53" max="53" width="42.85546875" style="2" bestFit="1" customWidth="1"/>
    <col min="54" max="54" width="3.7109375" style="2" customWidth="1"/>
    <col min="55" max="55" width="55" style="2" customWidth="1"/>
    <col min="56" max="16384" width="9.140625" style="2"/>
  </cols>
  <sheetData>
    <row r="1" spans="1:55" s="122" customFormat="1" ht="43.5" customHeight="1">
      <c r="A1" s="128" t="s">
        <v>66</v>
      </c>
      <c r="B1" s="128" t="s">
        <v>360</v>
      </c>
      <c r="C1" s="128" t="s">
        <v>85</v>
      </c>
      <c r="D1" s="128" t="s">
        <v>82</v>
      </c>
      <c r="E1" s="128" t="s">
        <v>184</v>
      </c>
      <c r="F1" s="128" t="s">
        <v>224</v>
      </c>
      <c r="G1" s="128" t="s">
        <v>201</v>
      </c>
      <c r="H1" s="128" t="s">
        <v>205</v>
      </c>
      <c r="I1" s="128" t="s">
        <v>223</v>
      </c>
      <c r="J1" s="128" t="s">
        <v>240</v>
      </c>
      <c r="K1" s="128" t="s">
        <v>244</v>
      </c>
      <c r="L1" s="128"/>
      <c r="M1" s="128"/>
      <c r="N1" s="84" t="s">
        <v>280</v>
      </c>
      <c r="O1" s="128" t="s">
        <v>271</v>
      </c>
      <c r="P1" s="128" t="s">
        <v>295</v>
      </c>
      <c r="Q1" s="128" t="s">
        <v>338</v>
      </c>
      <c r="R1" s="128" t="s">
        <v>20</v>
      </c>
      <c r="S1" s="128" t="s">
        <v>28</v>
      </c>
      <c r="T1" s="140" t="s">
        <v>34</v>
      </c>
      <c r="U1" s="140" t="s">
        <v>39</v>
      </c>
      <c r="V1" s="367"/>
      <c r="W1" s="368" t="s">
        <v>324</v>
      </c>
      <c r="X1" s="333" t="s">
        <v>293</v>
      </c>
      <c r="Y1" s="333" t="s">
        <v>307</v>
      </c>
      <c r="Z1" s="128"/>
      <c r="AA1" s="177" t="s">
        <v>361</v>
      </c>
      <c r="AB1" s="177"/>
      <c r="AC1" s="177" t="s">
        <v>362</v>
      </c>
      <c r="AD1" s="177"/>
      <c r="AF1" s="140" t="s">
        <v>335</v>
      </c>
      <c r="AH1" s="128" t="s">
        <v>336</v>
      </c>
      <c r="AI1" s="128" t="s">
        <v>337</v>
      </c>
      <c r="AK1" s="128" t="s">
        <v>352</v>
      </c>
      <c r="AM1" s="128" t="s">
        <v>353</v>
      </c>
      <c r="AP1" s="128" t="s">
        <v>369</v>
      </c>
      <c r="AQ1" s="128" t="s">
        <v>368</v>
      </c>
      <c r="AS1" s="333" t="s">
        <v>374</v>
      </c>
      <c r="AU1" s="140" t="s">
        <v>382</v>
      </c>
      <c r="AW1" s="334" t="s">
        <v>525</v>
      </c>
      <c r="AX1" s="334" t="s">
        <v>526</v>
      </c>
      <c r="AZ1" s="805" t="s">
        <v>559</v>
      </c>
      <c r="BA1" s="805"/>
      <c r="BC1" s="494" t="s">
        <v>638</v>
      </c>
    </row>
    <row r="2" spans="1:55" ht="90">
      <c r="A2" s="4" t="s">
        <v>100</v>
      </c>
      <c r="B2" s="37">
        <v>2000</v>
      </c>
      <c r="C2" s="37">
        <v>2013</v>
      </c>
      <c r="D2" s="37" t="s">
        <v>83</v>
      </c>
      <c r="E2" s="124" t="s">
        <v>185</v>
      </c>
      <c r="F2" s="124" t="s">
        <v>225</v>
      </c>
      <c r="G2" s="124" t="s">
        <v>199</v>
      </c>
      <c r="H2" s="124" t="s">
        <v>203</v>
      </c>
      <c r="I2" s="124" t="s">
        <v>92</v>
      </c>
      <c r="J2" s="124" t="s">
        <v>241</v>
      </c>
      <c r="K2" s="125" t="s">
        <v>245</v>
      </c>
      <c r="L2" s="156" t="s">
        <v>245</v>
      </c>
      <c r="M2" s="125">
        <v>1</v>
      </c>
      <c r="N2" s="459" t="s">
        <v>284</v>
      </c>
      <c r="O2" s="38" t="s">
        <v>605</v>
      </c>
      <c r="P2" s="463" t="s">
        <v>41</v>
      </c>
      <c r="Q2" s="158" t="s">
        <v>3</v>
      </c>
      <c r="R2" s="159" t="s">
        <v>23</v>
      </c>
      <c r="S2" s="159" t="s">
        <v>25</v>
      </c>
      <c r="T2" s="160" t="s">
        <v>29</v>
      </c>
      <c r="U2" s="156" t="s">
        <v>35</v>
      </c>
      <c r="V2" s="525">
        <v>1</v>
      </c>
      <c r="W2" s="369"/>
      <c r="X2" s="370" t="s">
        <v>581</v>
      </c>
      <c r="Y2" s="37" t="s">
        <v>729</v>
      </c>
      <c r="Z2" s="139"/>
      <c r="AA2" s="37" t="s">
        <v>631</v>
      </c>
      <c r="AB2" s="179" t="s">
        <v>632</v>
      </c>
      <c r="AC2" s="37" t="s">
        <v>309</v>
      </c>
      <c r="AD2" s="179" t="s">
        <v>309</v>
      </c>
      <c r="AF2" s="38" t="s">
        <v>35</v>
      </c>
      <c r="AH2" s="124" t="s">
        <v>340</v>
      </c>
      <c r="AI2" s="124" t="s">
        <v>340</v>
      </c>
      <c r="AK2" s="124" t="s">
        <v>344</v>
      </c>
      <c r="AM2" s="124" t="s">
        <v>354</v>
      </c>
      <c r="AP2" s="586" t="s">
        <v>581</v>
      </c>
      <c r="AQ2" s="521" t="s">
        <v>583</v>
      </c>
      <c r="AS2" s="37" t="s">
        <v>372</v>
      </c>
      <c r="AU2" s="38" t="s">
        <v>375</v>
      </c>
      <c r="AW2" s="335" t="s">
        <v>527</v>
      </c>
      <c r="AX2" s="335" t="s">
        <v>527</v>
      </c>
      <c r="AZ2" s="358" t="s">
        <v>560</v>
      </c>
      <c r="BA2" s="359" t="s">
        <v>561</v>
      </c>
      <c r="BC2" s="493" t="s">
        <v>639</v>
      </c>
    </row>
    <row r="3" spans="1:55" ht="101.25">
      <c r="A3" s="4" t="s">
        <v>101</v>
      </c>
      <c r="B3" s="37">
        <v>2001</v>
      </c>
      <c r="C3" s="37">
        <v>2014</v>
      </c>
      <c r="D3" s="37" t="s">
        <v>84</v>
      </c>
      <c r="E3" s="124" t="s">
        <v>186</v>
      </c>
      <c r="F3" s="124" t="s">
        <v>226</v>
      </c>
      <c r="G3" s="124" t="s">
        <v>200</v>
      </c>
      <c r="H3" s="124" t="s">
        <v>204</v>
      </c>
      <c r="I3" s="124" t="s">
        <v>48</v>
      </c>
      <c r="J3" s="124" t="s">
        <v>281</v>
      </c>
      <c r="K3" s="125" t="s">
        <v>247</v>
      </c>
      <c r="L3" s="125" t="s">
        <v>247</v>
      </c>
      <c r="M3" s="125">
        <v>2</v>
      </c>
      <c r="N3" s="459" t="s">
        <v>258</v>
      </c>
      <c r="O3" s="38" t="s">
        <v>606</v>
      </c>
      <c r="P3" s="463" t="s">
        <v>42</v>
      </c>
      <c r="Q3" s="158" t="s">
        <v>300</v>
      </c>
      <c r="R3" s="157" t="s">
        <v>302</v>
      </c>
      <c r="S3" s="159" t="s">
        <v>26</v>
      </c>
      <c r="T3" s="160" t="s">
        <v>30</v>
      </c>
      <c r="U3" s="156" t="s">
        <v>36</v>
      </c>
      <c r="V3" s="525">
        <v>2</v>
      </c>
      <c r="W3" s="369"/>
      <c r="X3" s="370" t="s">
        <v>673</v>
      </c>
      <c r="Y3" s="37" t="s">
        <v>729</v>
      </c>
      <c r="Z3" s="139"/>
      <c r="AA3" s="37" t="s">
        <v>632</v>
      </c>
      <c r="AB3" s="179"/>
      <c r="AC3" s="37" t="s">
        <v>310</v>
      </c>
      <c r="AD3" s="179" t="s">
        <v>310</v>
      </c>
      <c r="AF3" s="38" t="s">
        <v>36</v>
      </c>
      <c r="AH3" s="124" t="s">
        <v>363</v>
      </c>
      <c r="AI3" s="124" t="s">
        <v>342</v>
      </c>
      <c r="AK3" s="124" t="s">
        <v>345</v>
      </c>
      <c r="AM3" s="124" t="s">
        <v>355</v>
      </c>
      <c r="AP3" s="586" t="s">
        <v>674</v>
      </c>
      <c r="AQ3" s="521" t="s">
        <v>584</v>
      </c>
      <c r="AS3" s="37" t="s">
        <v>373</v>
      </c>
      <c r="AU3" s="38" t="s">
        <v>376</v>
      </c>
      <c r="AW3" s="335" t="s">
        <v>528</v>
      </c>
      <c r="AX3" s="335" t="s">
        <v>528</v>
      </c>
      <c r="AZ3" s="188" t="s">
        <v>697</v>
      </c>
      <c r="BA3" s="157" t="s">
        <v>696</v>
      </c>
      <c r="BC3" s="493" t="s">
        <v>640</v>
      </c>
    </row>
    <row r="4" spans="1:55" ht="101.25">
      <c r="A4" s="4" t="s">
        <v>102</v>
      </c>
      <c r="B4" s="37">
        <v>2002</v>
      </c>
      <c r="C4" s="37">
        <v>2015</v>
      </c>
      <c r="E4" s="124" t="s">
        <v>187</v>
      </c>
      <c r="F4" s="124" t="s">
        <v>227</v>
      </c>
      <c r="H4" s="124" t="s">
        <v>2</v>
      </c>
      <c r="I4" s="124" t="s">
        <v>49</v>
      </c>
      <c r="J4" s="124" t="s">
        <v>282</v>
      </c>
      <c r="K4" s="125" t="s">
        <v>248</v>
      </c>
      <c r="L4" s="125" t="s">
        <v>248</v>
      </c>
      <c r="M4" s="125">
        <v>3</v>
      </c>
      <c r="N4" s="459" t="s">
        <v>285</v>
      </c>
      <c r="O4" s="124" t="s">
        <v>607</v>
      </c>
      <c r="Q4" s="158" t="s">
        <v>22</v>
      </c>
      <c r="R4" s="157" t="s">
        <v>759</v>
      </c>
      <c r="S4" s="159" t="s">
        <v>27</v>
      </c>
      <c r="T4" s="160" t="s">
        <v>31</v>
      </c>
      <c r="U4" s="156" t="s">
        <v>37</v>
      </c>
      <c r="V4" s="525">
        <v>3</v>
      </c>
      <c r="W4" s="369"/>
      <c r="X4" s="370"/>
      <c r="Y4" s="37"/>
      <c r="Z4" s="178"/>
      <c r="AC4" s="37" t="s">
        <v>311</v>
      </c>
      <c r="AD4" s="179" t="s">
        <v>311</v>
      </c>
      <c r="AF4" s="38" t="s">
        <v>37</v>
      </c>
      <c r="AH4" s="38" t="s">
        <v>366</v>
      </c>
      <c r="AK4" s="124" t="s">
        <v>346</v>
      </c>
      <c r="AM4" s="124" t="s">
        <v>356</v>
      </c>
      <c r="AP4" s="586" t="s">
        <v>673</v>
      </c>
      <c r="AQ4" s="521" t="s">
        <v>585</v>
      </c>
      <c r="AS4" s="37" t="s">
        <v>343</v>
      </c>
      <c r="AU4" s="38" t="s">
        <v>377</v>
      </c>
      <c r="AW4" s="335" t="s">
        <v>529</v>
      </c>
      <c r="AX4" s="335" t="s">
        <v>529</v>
      </c>
      <c r="AZ4" s="188" t="s">
        <v>709</v>
      </c>
      <c r="BA4" s="157" t="s">
        <v>708</v>
      </c>
      <c r="BC4" s="493" t="s">
        <v>641</v>
      </c>
    </row>
    <row r="5" spans="1:55" ht="33.75">
      <c r="A5" s="4" t="s">
        <v>103</v>
      </c>
      <c r="B5" s="37">
        <v>2003</v>
      </c>
      <c r="C5" s="37">
        <v>2016</v>
      </c>
      <c r="E5" s="124" t="s">
        <v>188</v>
      </c>
      <c r="F5" s="124" t="s">
        <v>228</v>
      </c>
      <c r="I5" s="124" t="s">
        <v>50</v>
      </c>
      <c r="K5" s="125" t="s">
        <v>246</v>
      </c>
      <c r="L5" s="125" t="s">
        <v>246</v>
      </c>
      <c r="M5" s="125">
        <v>4</v>
      </c>
      <c r="N5" s="460" t="s">
        <v>286</v>
      </c>
      <c r="O5" s="124" t="s">
        <v>608</v>
      </c>
      <c r="Q5" s="158" t="s">
        <v>301</v>
      </c>
      <c r="R5" s="157" t="s">
        <v>303</v>
      </c>
      <c r="T5" s="38" t="s">
        <v>32</v>
      </c>
      <c r="U5" s="156" t="s">
        <v>38</v>
      </c>
      <c r="V5" s="525">
        <v>4</v>
      </c>
      <c r="W5" s="369"/>
      <c r="X5" s="370" t="s">
        <v>582</v>
      </c>
      <c r="Y5" s="37" t="s">
        <v>730</v>
      </c>
      <c r="Z5" s="178">
        <v>1</v>
      </c>
      <c r="AF5" s="38" t="s">
        <v>326</v>
      </c>
      <c r="AH5" s="124" t="s">
        <v>364</v>
      </c>
      <c r="AK5" s="124" t="s">
        <v>347</v>
      </c>
      <c r="AM5" s="124" t="s">
        <v>357</v>
      </c>
      <c r="AP5" s="586" t="s">
        <v>582</v>
      </c>
      <c r="AQ5" s="521" t="s">
        <v>588</v>
      </c>
      <c r="AU5" s="38" t="s">
        <v>378</v>
      </c>
      <c r="AW5" s="335" t="s">
        <v>530</v>
      </c>
      <c r="AX5" s="335" t="s">
        <v>530</v>
      </c>
      <c r="AZ5" s="188" t="s">
        <v>724</v>
      </c>
      <c r="BA5" s="157" t="s">
        <v>723</v>
      </c>
      <c r="BC5" s="493" t="s">
        <v>642</v>
      </c>
    </row>
    <row r="6" spans="1:55" ht="45">
      <c r="A6" s="4" t="s">
        <v>104</v>
      </c>
      <c r="B6" s="37">
        <v>2004</v>
      </c>
      <c r="C6" s="37">
        <v>2017</v>
      </c>
      <c r="E6" s="124" t="s">
        <v>189</v>
      </c>
      <c r="F6" s="127"/>
      <c r="G6" s="128" t="s">
        <v>290</v>
      </c>
      <c r="H6" s="128" t="s">
        <v>257</v>
      </c>
      <c r="I6" s="124" t="s">
        <v>67</v>
      </c>
      <c r="J6" s="128" t="s">
        <v>263</v>
      </c>
      <c r="N6" s="460" t="s">
        <v>287</v>
      </c>
      <c r="O6" s="124" t="s">
        <v>609</v>
      </c>
      <c r="R6" s="157" t="s">
        <v>3</v>
      </c>
      <c r="T6" s="38" t="s">
        <v>33</v>
      </c>
      <c r="U6" s="156" t="s">
        <v>326</v>
      </c>
      <c r="V6" s="525">
        <v>5</v>
      </c>
      <c r="W6" s="369"/>
      <c r="X6" s="37" t="s">
        <v>583</v>
      </c>
      <c r="Y6" s="37" t="s">
        <v>737</v>
      </c>
      <c r="Z6" s="178"/>
      <c r="AA6" s="187"/>
      <c r="AH6" s="124" t="s">
        <v>365</v>
      </c>
      <c r="AK6" s="124" t="s">
        <v>348</v>
      </c>
      <c r="AM6" s="124" t="s">
        <v>358</v>
      </c>
      <c r="AP6" s="586" t="s">
        <v>583</v>
      </c>
      <c r="AQ6" s="521" t="s">
        <v>587</v>
      </c>
      <c r="AU6" s="188" t="s">
        <v>379</v>
      </c>
      <c r="AW6" s="335" t="s">
        <v>531</v>
      </c>
      <c r="AX6" s="335" t="s">
        <v>531</v>
      </c>
      <c r="AZ6" s="188" t="s">
        <v>725</v>
      </c>
      <c r="BA6" s="157" t="s">
        <v>731</v>
      </c>
    </row>
    <row r="7" spans="1:55" ht="33.75">
      <c r="A7" s="4" t="s">
        <v>105</v>
      </c>
      <c r="B7" s="37">
        <v>2005</v>
      </c>
      <c r="E7" s="124" t="s">
        <v>190</v>
      </c>
      <c r="F7" s="127"/>
      <c r="G7" s="124" t="s">
        <v>254</v>
      </c>
      <c r="H7" s="124" t="s">
        <v>256</v>
      </c>
      <c r="I7" s="124" t="s">
        <v>68</v>
      </c>
      <c r="J7" s="124" t="s">
        <v>283</v>
      </c>
      <c r="N7" s="461" t="s">
        <v>288</v>
      </c>
      <c r="O7" s="124" t="s">
        <v>610</v>
      </c>
      <c r="U7" s="156" t="s">
        <v>84</v>
      </c>
      <c r="V7" s="526" t="s">
        <v>68</v>
      </c>
      <c r="W7" s="369"/>
      <c r="X7" s="37" t="s">
        <v>584</v>
      </c>
      <c r="Y7" s="37" t="s">
        <v>730</v>
      </c>
      <c r="Z7" s="178"/>
      <c r="AA7" s="187"/>
      <c r="AH7" s="124" t="s">
        <v>341</v>
      </c>
      <c r="AK7" s="124" t="s">
        <v>349</v>
      </c>
      <c r="AM7" s="124" t="s">
        <v>359</v>
      </c>
      <c r="AP7" s="586" t="s">
        <v>584</v>
      </c>
      <c r="AQ7" s="521" t="s">
        <v>586</v>
      </c>
      <c r="AU7" s="188" t="s">
        <v>380</v>
      </c>
      <c r="AW7" s="335" t="s">
        <v>532</v>
      </c>
      <c r="AX7" s="335" t="s">
        <v>532</v>
      </c>
      <c r="AZ7" s="188" t="s">
        <v>726</v>
      </c>
      <c r="BA7" s="157" t="s">
        <v>736</v>
      </c>
    </row>
    <row r="8" spans="1:55" ht="112.5">
      <c r="A8" s="4" t="s">
        <v>106</v>
      </c>
      <c r="B8" s="37">
        <v>2006</v>
      </c>
      <c r="E8" s="124" t="s">
        <v>191</v>
      </c>
      <c r="F8" s="127"/>
      <c r="G8" s="124" t="s">
        <v>255</v>
      </c>
      <c r="H8" s="124" t="s">
        <v>262</v>
      </c>
      <c r="I8" s="124" t="s">
        <v>182</v>
      </c>
      <c r="J8" s="124" t="s">
        <v>279</v>
      </c>
      <c r="N8" s="462" t="s">
        <v>289</v>
      </c>
      <c r="O8" s="124" t="s">
        <v>611</v>
      </c>
      <c r="V8" s="526" t="s">
        <v>182</v>
      </c>
      <c r="W8" s="369"/>
      <c r="X8" s="37" t="s">
        <v>585</v>
      </c>
      <c r="Y8" s="37" t="s">
        <v>730</v>
      </c>
      <c r="Z8" s="178"/>
      <c r="AA8" s="187"/>
      <c r="AK8" s="124" t="s">
        <v>350</v>
      </c>
      <c r="AP8" s="586" t="s">
        <v>585</v>
      </c>
      <c r="AQ8" s="521" t="s">
        <v>581</v>
      </c>
      <c r="AU8" s="188" t="s">
        <v>381</v>
      </c>
      <c r="AW8" s="335" t="s">
        <v>533</v>
      </c>
      <c r="AX8" s="335" t="s">
        <v>533</v>
      </c>
      <c r="AZ8" s="188" t="s">
        <v>727</v>
      </c>
      <c r="BA8" s="157" t="s">
        <v>746</v>
      </c>
    </row>
    <row r="9" spans="1:55" ht="56.25">
      <c r="A9" s="4" t="s">
        <v>107</v>
      </c>
      <c r="B9" s="37">
        <v>2007</v>
      </c>
      <c r="E9" s="124" t="s">
        <v>192</v>
      </c>
      <c r="F9" s="127"/>
      <c r="G9" s="124" t="s">
        <v>262</v>
      </c>
      <c r="I9" s="124" t="s">
        <v>183</v>
      </c>
      <c r="O9" s="124" t="s">
        <v>612</v>
      </c>
      <c r="V9" s="526" t="s">
        <v>183</v>
      </c>
      <c r="W9" s="369"/>
      <c r="X9" s="37" t="s">
        <v>586</v>
      </c>
      <c r="Y9" s="37" t="s">
        <v>729</v>
      </c>
      <c r="Z9" s="178">
        <v>1</v>
      </c>
      <c r="AA9" s="187"/>
      <c r="AK9" s="124" t="s">
        <v>351</v>
      </c>
      <c r="AP9" s="586" t="s">
        <v>588</v>
      </c>
      <c r="AQ9" s="521" t="s">
        <v>674</v>
      </c>
      <c r="AW9" s="335" t="s">
        <v>534</v>
      </c>
      <c r="AX9" s="335" t="s">
        <v>534</v>
      </c>
      <c r="AZ9" s="188" t="s">
        <v>728</v>
      </c>
      <c r="BA9" s="157" t="s">
        <v>743</v>
      </c>
    </row>
    <row r="10" spans="1:55" ht="45">
      <c r="A10" s="4" t="s">
        <v>108</v>
      </c>
      <c r="B10" s="37">
        <v>2008</v>
      </c>
      <c r="E10" s="124" t="s">
        <v>193</v>
      </c>
      <c r="F10" s="127"/>
      <c r="I10" s="124" t="s">
        <v>207</v>
      </c>
      <c r="O10" s="124" t="s">
        <v>613</v>
      </c>
      <c r="V10" s="527" t="s">
        <v>207</v>
      </c>
      <c r="W10" s="524"/>
      <c r="X10" s="522" t="s">
        <v>587</v>
      </c>
      <c r="Y10" s="523" t="s">
        <v>742</v>
      </c>
      <c r="Z10" s="178"/>
      <c r="AP10" s="586" t="s">
        <v>587</v>
      </c>
      <c r="AQ10" s="521" t="s">
        <v>673</v>
      </c>
      <c r="AW10" s="335" t="s">
        <v>535</v>
      </c>
      <c r="AX10" s="335" t="s">
        <v>535</v>
      </c>
    </row>
    <row r="11" spans="1:55" ht="22.5">
      <c r="A11" s="4" t="s">
        <v>109</v>
      </c>
      <c r="B11" s="37">
        <v>2009</v>
      </c>
      <c r="E11" s="124" t="s">
        <v>194</v>
      </c>
      <c r="F11" s="127"/>
      <c r="I11" s="124" t="s">
        <v>208</v>
      </c>
      <c r="O11" s="38" t="s">
        <v>614</v>
      </c>
      <c r="V11" s="526" t="s">
        <v>208</v>
      </c>
      <c r="W11" s="371"/>
      <c r="X11" s="370" t="s">
        <v>588</v>
      </c>
      <c r="Y11" s="37" t="s">
        <v>741</v>
      </c>
      <c r="Z11" s="178"/>
      <c r="AP11" s="586" t="s">
        <v>586</v>
      </c>
      <c r="AQ11" s="485"/>
      <c r="AW11" s="335" t="s">
        <v>536</v>
      </c>
      <c r="AX11" s="335" t="s">
        <v>536</v>
      </c>
    </row>
    <row r="12" spans="1:55" ht="33.75">
      <c r="A12" s="4" t="s">
        <v>64</v>
      </c>
      <c r="B12" s="37">
        <v>2010</v>
      </c>
      <c r="E12" s="124" t="s">
        <v>195</v>
      </c>
      <c r="F12" s="127"/>
      <c r="G12" s="128" t="s">
        <v>291</v>
      </c>
      <c r="H12" s="128" t="s">
        <v>259</v>
      </c>
      <c r="I12" s="124" t="s">
        <v>209</v>
      </c>
      <c r="O12" s="38" t="s">
        <v>3</v>
      </c>
      <c r="V12" s="526" t="s">
        <v>209</v>
      </c>
      <c r="W12" s="188"/>
      <c r="X12" s="370" t="s">
        <v>669</v>
      </c>
      <c r="Y12" s="37" t="s">
        <v>729</v>
      </c>
      <c r="AP12" s="162"/>
      <c r="AW12" s="335" t="s">
        <v>208</v>
      </c>
      <c r="AX12" s="335" t="s">
        <v>208</v>
      </c>
    </row>
    <row r="13" spans="1:55" ht="22.5">
      <c r="A13" s="4" t="s">
        <v>110</v>
      </c>
      <c r="B13" s="37">
        <v>2011</v>
      </c>
      <c r="E13" s="124" t="s">
        <v>196</v>
      </c>
      <c r="F13" s="127"/>
      <c r="G13" s="124" t="s">
        <v>260</v>
      </c>
      <c r="H13" s="124" t="s">
        <v>261</v>
      </c>
      <c r="I13" s="124" t="s">
        <v>210</v>
      </c>
      <c r="V13" s="526" t="s">
        <v>210</v>
      </c>
      <c r="W13" s="188"/>
      <c r="X13" s="188"/>
      <c r="Y13" s="188"/>
      <c r="AW13" s="335" t="s">
        <v>209</v>
      </c>
      <c r="AX13" s="335" t="s">
        <v>209</v>
      </c>
    </row>
    <row r="14" spans="1:55" ht="45">
      <c r="A14" s="4" t="s">
        <v>65</v>
      </c>
      <c r="B14" s="37">
        <v>2012</v>
      </c>
      <c r="G14" s="124" t="s">
        <v>262</v>
      </c>
      <c r="H14" s="124" t="s">
        <v>262</v>
      </c>
      <c r="I14" s="124" t="s">
        <v>211</v>
      </c>
      <c r="N14" s="84" t="s">
        <v>315</v>
      </c>
      <c r="V14" s="525">
        <v>13</v>
      </c>
      <c r="W14" s="369"/>
      <c r="X14" s="370" t="s">
        <v>674</v>
      </c>
      <c r="Y14" s="37" t="s">
        <v>729</v>
      </c>
      <c r="AW14" s="335" t="s">
        <v>210</v>
      </c>
      <c r="AX14" s="335" t="s">
        <v>210</v>
      </c>
    </row>
    <row r="15" spans="1:55" ht="63.75">
      <c r="A15" s="4" t="s">
        <v>438</v>
      </c>
      <c r="B15" s="37">
        <v>2013</v>
      </c>
      <c r="I15" s="124" t="s">
        <v>212</v>
      </c>
      <c r="N15" s="155" t="s">
        <v>323</v>
      </c>
      <c r="X15" s="186"/>
      <c r="AW15" s="335" t="s">
        <v>211</v>
      </c>
      <c r="AX15" s="335" t="s">
        <v>211</v>
      </c>
    </row>
    <row r="16" spans="1:55" ht="21" customHeight="1">
      <c r="A16" s="4" t="s">
        <v>111</v>
      </c>
      <c r="B16" s="37">
        <v>2014</v>
      </c>
      <c r="I16" s="124" t="s">
        <v>213</v>
      </c>
      <c r="N16" s="155" t="s">
        <v>322</v>
      </c>
      <c r="AW16" s="335" t="s">
        <v>212</v>
      </c>
      <c r="AX16" s="335" t="s">
        <v>212</v>
      </c>
    </row>
    <row r="17" spans="1:50" ht="21" customHeight="1">
      <c r="A17" s="4" t="s">
        <v>112</v>
      </c>
      <c r="B17" s="37">
        <v>2015</v>
      </c>
      <c r="I17" s="124" t="s">
        <v>214</v>
      </c>
      <c r="N17" s="155" t="s">
        <v>321</v>
      </c>
      <c r="X17" s="186"/>
      <c r="AW17" s="335" t="s">
        <v>213</v>
      </c>
      <c r="AX17" s="335" t="s">
        <v>213</v>
      </c>
    </row>
    <row r="18" spans="1:50" ht="21" customHeight="1">
      <c r="A18" s="4" t="s">
        <v>113</v>
      </c>
      <c r="B18" s="37">
        <v>2016</v>
      </c>
      <c r="I18" s="124" t="s">
        <v>215</v>
      </c>
      <c r="N18" s="155" t="s">
        <v>320</v>
      </c>
      <c r="X18" s="186"/>
      <c r="AW18" s="335" t="s">
        <v>214</v>
      </c>
      <c r="AX18" s="335" t="s">
        <v>214</v>
      </c>
    </row>
    <row r="19" spans="1:50" ht="21" customHeight="1">
      <c r="A19" s="4" t="s">
        <v>114</v>
      </c>
      <c r="B19" s="37">
        <v>2017</v>
      </c>
      <c r="I19" s="124" t="s">
        <v>216</v>
      </c>
      <c r="N19" s="155" t="s">
        <v>319</v>
      </c>
      <c r="X19" s="186"/>
      <c r="AW19" s="335" t="s">
        <v>215</v>
      </c>
      <c r="AX19" s="335" t="s">
        <v>215</v>
      </c>
    </row>
    <row r="20" spans="1:50" ht="21" customHeight="1">
      <c r="A20" s="4" t="s">
        <v>115</v>
      </c>
      <c r="B20" s="37">
        <v>2018</v>
      </c>
      <c r="I20" s="124" t="s">
        <v>217</v>
      </c>
      <c r="N20" s="155" t="s">
        <v>318</v>
      </c>
      <c r="AW20" s="335" t="s">
        <v>216</v>
      </c>
      <c r="AX20" s="335" t="s">
        <v>216</v>
      </c>
    </row>
    <row r="21" spans="1:50" ht="21" customHeight="1">
      <c r="A21" s="4" t="s">
        <v>116</v>
      </c>
      <c r="B21" s="37">
        <v>2019</v>
      </c>
      <c r="I21" s="124" t="s">
        <v>218</v>
      </c>
      <c r="N21" s="155" t="s">
        <v>317</v>
      </c>
      <c r="AW21" s="335" t="s">
        <v>217</v>
      </c>
      <c r="AX21" s="335" t="s">
        <v>217</v>
      </c>
    </row>
    <row r="22" spans="1:50" ht="21" customHeight="1">
      <c r="A22" s="4" t="s">
        <v>117</v>
      </c>
      <c r="B22" s="37">
        <v>2020</v>
      </c>
      <c r="N22" s="155" t="s">
        <v>316</v>
      </c>
      <c r="AW22" s="335" t="s">
        <v>218</v>
      </c>
      <c r="AX22" s="335" t="s">
        <v>218</v>
      </c>
    </row>
    <row r="23" spans="1:50" ht="21" customHeight="1">
      <c r="A23" s="4" t="s">
        <v>118</v>
      </c>
      <c r="B23" s="37">
        <v>2021</v>
      </c>
      <c r="AW23" s="335" t="s">
        <v>537</v>
      </c>
      <c r="AX23" s="335" t="s">
        <v>537</v>
      </c>
    </row>
    <row r="24" spans="1:50" ht="21" customHeight="1">
      <c r="A24" s="4" t="s">
        <v>119</v>
      </c>
      <c r="B24" s="37">
        <v>2022</v>
      </c>
      <c r="AW24" s="335" t="s">
        <v>538</v>
      </c>
      <c r="AX24" s="335" t="s">
        <v>538</v>
      </c>
    </row>
    <row r="25" spans="1:50">
      <c r="A25" s="4" t="s">
        <v>120</v>
      </c>
      <c r="B25" s="37">
        <v>2023</v>
      </c>
      <c r="AW25" s="335" t="s">
        <v>539</v>
      </c>
      <c r="AX25" s="335" t="s">
        <v>539</v>
      </c>
    </row>
    <row r="26" spans="1:50">
      <c r="A26" s="4" t="s">
        <v>121</v>
      </c>
      <c r="B26" s="37">
        <v>2024</v>
      </c>
      <c r="AX26" s="335" t="s">
        <v>540</v>
      </c>
    </row>
    <row r="27" spans="1:50">
      <c r="A27" s="4" t="s">
        <v>122</v>
      </c>
      <c r="B27" s="37">
        <v>2025</v>
      </c>
      <c r="AX27" s="335" t="s">
        <v>541</v>
      </c>
    </row>
    <row r="28" spans="1:50">
      <c r="A28" s="4" t="s">
        <v>123</v>
      </c>
      <c r="D28" s="2"/>
      <c r="E28" s="229"/>
      <c r="F28" s="229"/>
      <c r="H28" s="230" t="s">
        <v>406</v>
      </c>
      <c r="AX28" s="335" t="s">
        <v>542</v>
      </c>
    </row>
    <row r="29" spans="1:50">
      <c r="A29" s="4" t="s">
        <v>124</v>
      </c>
      <c r="D29" s="231" t="s">
        <v>407</v>
      </c>
      <c r="E29" s="232" t="str">
        <f>IF(periodStart = "","", periodStart)</f>
        <v>01.01.2024</v>
      </c>
      <c r="F29" s="232" t="str">
        <f>IF(periodEnd = "","", periodEnd)</f>
        <v>31.12.2024</v>
      </c>
      <c r="H29" s="233" t="s">
        <v>1768</v>
      </c>
      <c r="AX29" s="335" t="s">
        <v>543</v>
      </c>
    </row>
    <row r="30" spans="1:50">
      <c r="A30" s="4" t="s">
        <v>125</v>
      </c>
      <c r="D30" s="234"/>
      <c r="E30" s="235"/>
      <c r="F30" s="235"/>
      <c r="AX30" s="335" t="s">
        <v>544</v>
      </c>
    </row>
    <row r="31" spans="1:50" ht="12.75">
      <c r="A31" s="4" t="s">
        <v>126</v>
      </c>
      <c r="D31" s="2"/>
      <c r="E31" s="229"/>
      <c r="F31" s="229"/>
      <c r="H31" s="236"/>
      <c r="AX31" s="335" t="s">
        <v>545</v>
      </c>
    </row>
    <row r="32" spans="1:50">
      <c r="A32" s="4" t="s">
        <v>127</v>
      </c>
      <c r="D32" s="231" t="s">
        <v>408</v>
      </c>
      <c r="E32" s="237"/>
      <c r="F32" s="237"/>
      <c r="H32" s="238" t="s">
        <v>409</v>
      </c>
      <c r="O32" s="2" t="s">
        <v>605</v>
      </c>
      <c r="AX32" s="335" t="s">
        <v>546</v>
      </c>
    </row>
    <row r="33" spans="1:50">
      <c r="A33" s="4" t="s">
        <v>128</v>
      </c>
      <c r="O33" s="2" t="s">
        <v>606</v>
      </c>
      <c r="AX33" s="335" t="s">
        <v>547</v>
      </c>
    </row>
    <row r="34" spans="1:50">
      <c r="A34" s="4" t="s">
        <v>129</v>
      </c>
      <c r="O34" s="2" t="s">
        <v>607</v>
      </c>
      <c r="AX34" s="335" t="s">
        <v>548</v>
      </c>
    </row>
    <row r="35" spans="1:50">
      <c r="A35" s="4" t="s">
        <v>130</v>
      </c>
      <c r="O35" s="2" t="s">
        <v>608</v>
      </c>
      <c r="AX35" s="335" t="s">
        <v>549</v>
      </c>
    </row>
    <row r="36" spans="1:50">
      <c r="A36" s="4" t="s">
        <v>94</v>
      </c>
      <c r="O36" s="2" t="s">
        <v>609</v>
      </c>
      <c r="AX36" s="335" t="s">
        <v>550</v>
      </c>
    </row>
    <row r="37" spans="1:50">
      <c r="A37" s="4" t="s">
        <v>95</v>
      </c>
      <c r="O37" s="2" t="s">
        <v>610</v>
      </c>
      <c r="AX37" s="335" t="s">
        <v>551</v>
      </c>
    </row>
    <row r="38" spans="1:50">
      <c r="A38" s="4" t="s">
        <v>96</v>
      </c>
      <c r="O38" s="2" t="s">
        <v>611</v>
      </c>
      <c r="AX38" s="335" t="s">
        <v>552</v>
      </c>
    </row>
    <row r="39" spans="1:50">
      <c r="A39" s="4" t="s">
        <v>97</v>
      </c>
      <c r="O39" s="2" t="s">
        <v>612</v>
      </c>
      <c r="AX39" s="335" t="s">
        <v>500</v>
      </c>
    </row>
    <row r="40" spans="1:50">
      <c r="A40" s="4" t="s">
        <v>98</v>
      </c>
      <c r="O40" s="2" t="s">
        <v>613</v>
      </c>
      <c r="AX40" s="335" t="s">
        <v>501</v>
      </c>
    </row>
    <row r="41" spans="1:50">
      <c r="A41" s="4" t="s">
        <v>99</v>
      </c>
      <c r="O41" s="2" t="s">
        <v>614</v>
      </c>
      <c r="AX41" s="335" t="s">
        <v>502</v>
      </c>
    </row>
    <row r="42" spans="1:50">
      <c r="A42" s="4" t="s">
        <v>131</v>
      </c>
      <c r="AX42" s="335" t="s">
        <v>503</v>
      </c>
    </row>
    <row r="43" spans="1:50">
      <c r="A43" s="4" t="s">
        <v>132</v>
      </c>
      <c r="AX43" s="335" t="s">
        <v>504</v>
      </c>
    </row>
    <row r="44" spans="1:50">
      <c r="A44" s="4" t="s">
        <v>133</v>
      </c>
      <c r="AX44" s="335" t="s">
        <v>505</v>
      </c>
    </row>
    <row r="45" spans="1:50">
      <c r="A45" s="4" t="s">
        <v>134</v>
      </c>
      <c r="AX45" s="335" t="s">
        <v>506</v>
      </c>
    </row>
    <row r="46" spans="1:50">
      <c r="A46" s="4" t="s">
        <v>135</v>
      </c>
      <c r="AX46" s="335" t="s">
        <v>507</v>
      </c>
    </row>
    <row r="47" spans="1:50">
      <c r="A47" s="4" t="s">
        <v>156</v>
      </c>
      <c r="AX47" s="335" t="s">
        <v>508</v>
      </c>
    </row>
    <row r="48" spans="1:50">
      <c r="A48" s="4" t="s">
        <v>157</v>
      </c>
      <c r="AX48" s="335" t="s">
        <v>509</v>
      </c>
    </row>
    <row r="49" spans="1:50">
      <c r="A49" s="4" t="s">
        <v>158</v>
      </c>
      <c r="AX49" s="335" t="s">
        <v>510</v>
      </c>
    </row>
    <row r="50" spans="1:50">
      <c r="A50" s="4" t="s">
        <v>136</v>
      </c>
      <c r="AX50" s="335" t="s">
        <v>511</v>
      </c>
    </row>
    <row r="51" spans="1:50">
      <c r="A51" s="4" t="s">
        <v>137</v>
      </c>
      <c r="AX51" s="335" t="s">
        <v>512</v>
      </c>
    </row>
    <row r="52" spans="1:50">
      <c r="A52" s="4" t="s">
        <v>138</v>
      </c>
      <c r="AX52" s="335" t="s">
        <v>513</v>
      </c>
    </row>
    <row r="53" spans="1:50">
      <c r="A53" s="4" t="s">
        <v>139</v>
      </c>
      <c r="AX53" s="335" t="s">
        <v>514</v>
      </c>
    </row>
    <row r="54" spans="1:50">
      <c r="A54" s="4" t="s">
        <v>140</v>
      </c>
      <c r="AX54" s="335" t="s">
        <v>515</v>
      </c>
    </row>
    <row r="55" spans="1:50">
      <c r="A55" s="4" t="s">
        <v>141</v>
      </c>
      <c r="AX55" s="335" t="s">
        <v>516</v>
      </c>
    </row>
    <row r="56" spans="1:50">
      <c r="A56" s="4" t="s">
        <v>142</v>
      </c>
      <c r="AX56" s="335" t="s">
        <v>517</v>
      </c>
    </row>
    <row r="57" spans="1:50">
      <c r="A57" s="4" t="s">
        <v>386</v>
      </c>
      <c r="AX57" s="335" t="s">
        <v>518</v>
      </c>
    </row>
    <row r="58" spans="1:50">
      <c r="A58" s="4" t="s">
        <v>143</v>
      </c>
      <c r="AX58" s="335" t="s">
        <v>519</v>
      </c>
    </row>
    <row r="59" spans="1:50">
      <c r="A59" s="4" t="s">
        <v>144</v>
      </c>
      <c r="AX59" s="335" t="s">
        <v>520</v>
      </c>
    </row>
    <row r="60" spans="1:50">
      <c r="A60" s="4" t="s">
        <v>145</v>
      </c>
      <c r="AX60" s="335" t="s">
        <v>521</v>
      </c>
    </row>
    <row r="61" spans="1:50">
      <c r="A61" s="4" t="s">
        <v>146</v>
      </c>
      <c r="AX61" s="335" t="s">
        <v>522</v>
      </c>
    </row>
    <row r="62" spans="1:50">
      <c r="A62" s="4" t="s">
        <v>89</v>
      </c>
    </row>
    <row r="63" spans="1:50">
      <c r="A63" s="4" t="s">
        <v>147</v>
      </c>
    </row>
    <row r="64" spans="1:50">
      <c r="A64" s="4" t="s">
        <v>148</v>
      </c>
    </row>
    <row r="65" spans="1:1">
      <c r="A65" s="4" t="s">
        <v>149</v>
      </c>
    </row>
    <row r="66" spans="1:1">
      <c r="A66" s="4" t="s">
        <v>150</v>
      </c>
    </row>
    <row r="67" spans="1:1">
      <c r="A67" s="4" t="s">
        <v>151</v>
      </c>
    </row>
    <row r="68" spans="1:1">
      <c r="A68" s="4" t="s">
        <v>152</v>
      </c>
    </row>
    <row r="69" spans="1:1">
      <c r="A69" s="4" t="s">
        <v>153</v>
      </c>
    </row>
    <row r="70" spans="1:1">
      <c r="A70" s="4" t="s">
        <v>154</v>
      </c>
    </row>
    <row r="71" spans="1:1">
      <c r="A71" s="4" t="s">
        <v>155</v>
      </c>
    </row>
    <row r="72" spans="1:1">
      <c r="A72" s="4" t="s">
        <v>159</v>
      </c>
    </row>
    <row r="73" spans="1:1">
      <c r="A73" s="4" t="s">
        <v>160</v>
      </c>
    </row>
    <row r="74" spans="1:1">
      <c r="A74" s="4" t="s">
        <v>161</v>
      </c>
    </row>
    <row r="75" spans="1:1">
      <c r="A75" s="4" t="s">
        <v>162</v>
      </c>
    </row>
    <row r="76" spans="1:1">
      <c r="A76" s="4" t="s">
        <v>163</v>
      </c>
    </row>
    <row r="77" spans="1:1">
      <c r="A77" s="4" t="s">
        <v>164</v>
      </c>
    </row>
    <row r="78" spans="1:1">
      <c r="A78" s="4" t="s">
        <v>165</v>
      </c>
    </row>
    <row r="79" spans="1:1">
      <c r="A79" s="4" t="s">
        <v>93</v>
      </c>
    </row>
    <row r="80" spans="1:1">
      <c r="A80" s="4" t="s">
        <v>166</v>
      </c>
    </row>
    <row r="81" spans="1:1">
      <c r="A81" s="4" t="s">
        <v>167</v>
      </c>
    </row>
    <row r="82" spans="1:1">
      <c r="A82" s="4" t="s">
        <v>168</v>
      </c>
    </row>
    <row r="83" spans="1:1">
      <c r="A83" s="4" t="s">
        <v>43</v>
      </c>
    </row>
    <row r="84" spans="1:1">
      <c r="A84" s="4" t="s">
        <v>44</v>
      </c>
    </row>
    <row r="85" spans="1:1">
      <c r="A85" s="4" t="s">
        <v>45</v>
      </c>
    </row>
    <row r="86" spans="1:1">
      <c r="A86" s="4" t="s">
        <v>46</v>
      </c>
    </row>
    <row r="87" spans="1:1">
      <c r="A87" s="4"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53"/>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3"/>
  <sheetViews>
    <sheetView showGridLines="0" workbookViewId="0"/>
  </sheetViews>
  <sheetFormatPr defaultRowHeight="11.25"/>
  <sheetData>
    <row r="1" spans="1:1">
      <c r="A1" s="162">
        <f>IF('Форма 4.10.2 | Т-ТЭ | &gt;=25МВт'!$O$22="",1,0)</f>
        <v>1</v>
      </c>
    </row>
    <row r="2" spans="1:1">
      <c r="A2" s="162">
        <f>IF('Форма 4.10.2 | Т-ТЭ | &gt;=25МВт'!$O$23="",1,0)</f>
        <v>1</v>
      </c>
    </row>
    <row r="3" spans="1:1">
      <c r="A3" s="162">
        <f>IF('Форма 4.10.2 | Т-ТЭ | &gt;=25МВт'!$M$24="",1,0)</f>
        <v>1</v>
      </c>
    </row>
    <row r="4" spans="1:1">
      <c r="A4" s="162">
        <f>IF('Форма 4.10.2 | Т-ТЭ | &gt;=25МВт'!$R$24="",1,0)</f>
        <v>1</v>
      </c>
    </row>
    <row r="5" spans="1:1">
      <c r="A5" s="162">
        <f>IF('Форма 4.10.2 | Т-ТЭ | &gt;=25МВт'!$T$24="",1,0)</f>
        <v>1</v>
      </c>
    </row>
    <row r="6" spans="1:1">
      <c r="A6" s="162">
        <f>IF('Форма 4.10.2 | Т-ТЭ | &gt;=25МВт'!$S$24="",1,0)</f>
        <v>0</v>
      </c>
    </row>
    <row r="7" spans="1:1">
      <c r="A7" s="162">
        <f>IF('Форма 4.10.2 | Т-ТЭ | &gt;=25МВт'!$U$24="",1,0)</f>
        <v>0</v>
      </c>
    </row>
    <row r="8" spans="1:1">
      <c r="A8" s="162">
        <f>IF('Форма 4.10.2 | Т-ТЭ | ТСО'!$O$22="",1,0)</f>
        <v>1</v>
      </c>
    </row>
    <row r="9" spans="1:1">
      <c r="A9" s="162">
        <f>IF('Форма 4.10.2 | Т-ТЭ | ТСО'!$O$23="",1,0)</f>
        <v>1</v>
      </c>
    </row>
    <row r="10" spans="1:1">
      <c r="A10" s="162">
        <f>IF('Форма 4.10.2 | Т-ТЭ | ТСО'!$M$24="",1,0)</f>
        <v>1</v>
      </c>
    </row>
    <row r="11" spans="1:1">
      <c r="A11" s="162">
        <f>IF('Форма 4.10.2 | Т-ТЭ | ТСО'!$R$24="",1,0)</f>
        <v>1</v>
      </c>
    </row>
    <row r="12" spans="1:1">
      <c r="A12" s="162">
        <f>IF('Форма 4.10.2 | Т-ТЭ | ТСО'!$T$24="",1,0)</f>
        <v>1</v>
      </c>
    </row>
    <row r="13" spans="1:1">
      <c r="A13" s="162">
        <f>IF('Форма 4.10.2 | Т-ТЭ | ТСО'!$S$24="",1,0)</f>
        <v>0</v>
      </c>
    </row>
    <row r="14" spans="1:1">
      <c r="A14" s="162">
        <f>IF('Форма 4.10.2 | Т-ТЭ | ТСО'!$U$24="",1,0)</f>
        <v>0</v>
      </c>
    </row>
    <row r="15" spans="1:1">
      <c r="A15" s="162">
        <f>IF('Форма 4.10.2 | Т-ТЭ | потр'!$O$22="",1,0)</f>
        <v>1</v>
      </c>
    </row>
    <row r="16" spans="1:1">
      <c r="A16" s="162">
        <f>IF('Форма 4.10.2 | Т-ТЭ | потр'!$O$23="",1,0)</f>
        <v>1</v>
      </c>
    </row>
    <row r="17" spans="1:1">
      <c r="A17" s="162">
        <f>IF('Форма 4.10.2 | Т-ТЭ | потр'!$M$24="",1,0)</f>
        <v>1</v>
      </c>
    </row>
    <row r="18" spans="1:1">
      <c r="A18" s="162">
        <f>IF('Форма 4.10.2 | Т-ТЭ | потр'!$R$24="",1,0)</f>
        <v>1</v>
      </c>
    </row>
    <row r="19" spans="1:1">
      <c r="A19" s="162">
        <f>IF('Форма 4.10.2 | Т-ТЭ | потр'!$T$24="",1,0)</f>
        <v>1</v>
      </c>
    </row>
    <row r="20" spans="1:1">
      <c r="A20" s="162">
        <f>IF('Форма 4.10.2 | Т-ТЭ | потр'!$S$24="",1,0)</f>
        <v>0</v>
      </c>
    </row>
    <row r="21" spans="1:1">
      <c r="A21" s="162">
        <f>IF('Форма 4.10.2 | Т-ТЭ | потр'!$U$24="",1,0)</f>
        <v>0</v>
      </c>
    </row>
    <row r="22" spans="1:1">
      <c r="A22" s="162">
        <f>IF('Форма 4.10.2 | Т-ТЭ | предел'!$O$24="",1,0)</f>
        <v>1</v>
      </c>
    </row>
    <row r="23" spans="1:1">
      <c r="A23" s="162">
        <f>IF('Форма 4.10.2 | Т-ТЭ | предел'!$O$25="",1,0)</f>
        <v>1</v>
      </c>
    </row>
    <row r="24" spans="1:1">
      <c r="A24" s="162">
        <f>IF('Форма 4.10.2 | Т-ТЭ | предел'!$M$26="",1,0)</f>
        <v>1</v>
      </c>
    </row>
    <row r="25" spans="1:1">
      <c r="A25" s="162">
        <f>IF('Форма 4.10.2 | Т-ТЭ | предел'!$R$26="",1,0)</f>
        <v>1</v>
      </c>
    </row>
    <row r="26" spans="1:1">
      <c r="A26" s="162">
        <f>IF('Форма 4.10.2 | Т-ТЭ | предел'!$T$26="",1,0)</f>
        <v>1</v>
      </c>
    </row>
    <row r="27" spans="1:1">
      <c r="A27" s="162">
        <f>IF('Форма 4.10.2 | Т-ТЭ | предел'!$S$26="",1,0)</f>
        <v>0</v>
      </c>
    </row>
    <row r="28" spans="1:1">
      <c r="A28" s="162">
        <f>IF('Форма 4.10.2 | Т-ТЭ | предел'!$U$26="",1,0)</f>
        <v>0</v>
      </c>
    </row>
    <row r="29" spans="1:1">
      <c r="A29" s="162">
        <f>IF('Форма 4.10.2 | Т-ТЭ | индикат'!$O$7="",1,0)</f>
        <v>1</v>
      </c>
    </row>
    <row r="30" spans="1:1">
      <c r="A30" s="162">
        <f>IF('Форма 4.10.2 | Т-ТЭ | индикат'!$O$24="",1,0)</f>
        <v>1</v>
      </c>
    </row>
    <row r="31" spans="1:1">
      <c r="A31" s="162">
        <f>IF('Форма 4.10.2 | Т-ТЭ | индикат'!$O$25="",1,0)</f>
        <v>1</v>
      </c>
    </row>
    <row r="32" spans="1:1">
      <c r="A32" s="162">
        <f>IF('Форма 4.10.2 | Т-ТЭ | индикат'!$M$26="",1,0)</f>
        <v>1</v>
      </c>
    </row>
    <row r="33" spans="1:1">
      <c r="A33" s="162">
        <f>IF('Форма 4.10.2 | Т-ТЭ | индикат'!$R$26="",1,0)</f>
        <v>1</v>
      </c>
    </row>
    <row r="34" spans="1:1">
      <c r="A34" s="162">
        <f>IF('Форма 4.10.2 | Т-ТЭ | индикат'!$T$26="",1,0)</f>
        <v>1</v>
      </c>
    </row>
    <row r="35" spans="1:1">
      <c r="A35" s="162">
        <f>IF('Форма 4.10.2 | Т-ТЭ | индикат'!$S$26="",1,0)</f>
        <v>0</v>
      </c>
    </row>
    <row r="36" spans="1:1">
      <c r="A36" s="162">
        <f>IF('Форма 4.10.2 | Т-ТЭ | индикат'!$U$26="",1,0)</f>
        <v>0</v>
      </c>
    </row>
    <row r="37" spans="1:1">
      <c r="A37" s="162">
        <f>IF('Форма 4.10.2 | Резерв мощности'!$O$22="",1,0)</f>
        <v>1</v>
      </c>
    </row>
    <row r="38" spans="1:1">
      <c r="A38" s="162">
        <f>IF('Форма 4.10.2 | Резерв мощности'!$O$23="",1,0)</f>
        <v>1</v>
      </c>
    </row>
    <row r="39" spans="1:1">
      <c r="A39" s="162">
        <f>IF('Форма 4.10.2 | Резерв мощности'!$M$24="",1,0)</f>
        <v>1</v>
      </c>
    </row>
    <row r="40" spans="1:1">
      <c r="A40" s="162">
        <f>IF('Форма 4.10.2 | Резерв мощности'!$O$24="",1,0)</f>
        <v>1</v>
      </c>
    </row>
    <row r="41" spans="1:1">
      <c r="A41" s="162">
        <f>IF('Форма 4.10.2 | Резерв мощности'!$R$24="",1,0)</f>
        <v>1</v>
      </c>
    </row>
    <row r="42" spans="1:1">
      <c r="A42" s="162">
        <f>IF('Форма 4.10.2 | Резерв мощности'!$T$24="",1,0)</f>
        <v>1</v>
      </c>
    </row>
    <row r="43" spans="1:1">
      <c r="A43" s="162">
        <f>IF('Форма 4.10.2 | Резерв мощности'!$S$24="",1,0)</f>
        <v>0</v>
      </c>
    </row>
    <row r="44" spans="1:1">
      <c r="A44" s="162">
        <f>IF('Форма 4.10.2 | Резерв мощности'!$U$24="",1,0)</f>
        <v>0</v>
      </c>
    </row>
    <row r="45" spans="1:1">
      <c r="A45" s="162">
        <f>IF('Форма 4.10.3 | Т-ТН'!$O$23="",1,0)</f>
        <v>0</v>
      </c>
    </row>
    <row r="46" spans="1:1">
      <c r="A46" s="162">
        <f>IF('Форма 4.10.3 | Т-ТН'!$M$24="",1,0)</f>
        <v>0</v>
      </c>
    </row>
    <row r="47" spans="1:1">
      <c r="A47" s="162">
        <f>IF('Форма 4.10.3 | Т-ТН'!$R$24="",1,0)</f>
        <v>0</v>
      </c>
    </row>
    <row r="48" spans="1:1">
      <c r="A48" s="162">
        <f>IF('Форма 4.10.3 | Т-ТН'!$T$24="",1,0)</f>
        <v>0</v>
      </c>
    </row>
    <row r="49" spans="1:1">
      <c r="A49" s="162">
        <f>IF('Форма 4.10.3 | Т-ТН'!$S$24="",1,0)</f>
        <v>0</v>
      </c>
    </row>
    <row r="50" spans="1:1">
      <c r="A50" s="162">
        <f>IF('Форма 4.10.3 | Т-ТН'!$U$24="",1,0)</f>
        <v>0</v>
      </c>
    </row>
    <row r="51" spans="1:1">
      <c r="A51" s="162">
        <f>IF('Форма 4.10.3 | Т-передача ТЭ'!$O$23="",1,0)</f>
        <v>1</v>
      </c>
    </row>
    <row r="52" spans="1:1">
      <c r="A52" s="162">
        <f>IF('Форма 4.10.3 | Т-передача ТЭ'!$M$24="",1,0)</f>
        <v>1</v>
      </c>
    </row>
    <row r="53" spans="1:1">
      <c r="A53" s="162">
        <f>IF('Форма 4.10.3 | Т-передача ТЭ'!$R$24="",1,0)</f>
        <v>1</v>
      </c>
    </row>
    <row r="54" spans="1:1">
      <c r="A54" s="162">
        <f>IF('Форма 4.10.3 | Т-передача ТЭ'!$T$24="",1,0)</f>
        <v>1</v>
      </c>
    </row>
    <row r="55" spans="1:1">
      <c r="A55" s="162">
        <f>IF('Форма 4.10.3 | Т-передача ТЭ'!$S$24="",1,0)</f>
        <v>0</v>
      </c>
    </row>
    <row r="56" spans="1:1">
      <c r="A56" s="162">
        <f>IF('Форма 4.10.3 | Т-передача ТЭ'!$U$24="",1,0)</f>
        <v>0</v>
      </c>
    </row>
    <row r="57" spans="1:1">
      <c r="A57" s="162">
        <f>IF('Форма 4.10.3 | Т-передача ТН'!$O$23="",1,0)</f>
        <v>1</v>
      </c>
    </row>
    <row r="58" spans="1:1">
      <c r="A58" s="162">
        <f>IF('Форма 4.10.3 | Т-передача ТН'!$M$24="",1,0)</f>
        <v>1</v>
      </c>
    </row>
    <row r="59" spans="1:1">
      <c r="A59" s="162">
        <f>IF('Форма 4.10.3 | Т-передача ТН'!$R$24="",1,0)</f>
        <v>1</v>
      </c>
    </row>
    <row r="60" spans="1:1">
      <c r="A60" s="162">
        <f>IF('Форма 4.10.3 | Т-передача ТН'!$T$24="",1,0)</f>
        <v>1</v>
      </c>
    </row>
    <row r="61" spans="1:1">
      <c r="A61" s="162">
        <f>IF('Форма 4.10.3 | Т-передача ТН'!$S$24="",1,0)</f>
        <v>0</v>
      </c>
    </row>
    <row r="62" spans="1:1">
      <c r="A62" s="162">
        <f>IF('Форма 4.10.3 | Т-передача ТН'!$U$24="",1,0)</f>
        <v>0</v>
      </c>
    </row>
    <row r="63" spans="1:1">
      <c r="A63" s="162">
        <f>IF('Форма 4.10.4 | Т-гор.вода'!$O$23="",1,0)</f>
        <v>1</v>
      </c>
    </row>
    <row r="64" spans="1:1">
      <c r="A64" s="162">
        <f>IF('Форма 4.10.4 | Т-гор.вода'!$M$24="",1,0)</f>
        <v>0</v>
      </c>
    </row>
    <row r="65" spans="1:1">
      <c r="A65" s="162">
        <f>IF('Форма 4.10.4 | Т-гор.вода'!$W$24="",1,0)</f>
        <v>1</v>
      </c>
    </row>
    <row r="66" spans="1:1">
      <c r="A66" s="162">
        <f>IF('Форма 4.10.4 | Т-гор.вода'!$Y$24="",1,0)</f>
        <v>1</v>
      </c>
    </row>
    <row r="67" spans="1:1">
      <c r="A67" s="162">
        <f>IF('Форма 4.10.4 | Т-гор.вода'!$M$25="",1,0)</f>
        <v>1</v>
      </c>
    </row>
    <row r="68" spans="1:1">
      <c r="A68" s="162">
        <f>IF('Форма 4.10.4 | Т-гор.вода'!$X$24="",1,0)</f>
        <v>0</v>
      </c>
    </row>
    <row r="69" spans="1:1">
      <c r="A69" s="162">
        <f>IF('Форма 4.10.4 | Т-гор.вода'!$Z$24="",1,0)</f>
        <v>0</v>
      </c>
    </row>
    <row r="70" spans="1:1">
      <c r="A70" s="162">
        <f>IF('Форма 4.10.5 | Т-подкл'!$AB$23="",1,0)</f>
        <v>1</v>
      </c>
    </row>
    <row r="71" spans="1:1">
      <c r="A71" s="162">
        <f>IF('Форма 4.10.5 | Т-подкл'!$AD$23="",1,0)</f>
        <v>1</v>
      </c>
    </row>
    <row r="72" spans="1:1">
      <c r="A72" s="162">
        <f>IF('Форма 4.10.5 | Т-подкл'!$N$23="",1,0)</f>
        <v>0</v>
      </c>
    </row>
    <row r="73" spans="1:1">
      <c r="A73" s="162">
        <f>IF('Форма 4.10.5 | Т-подкл'!$R$23="",1,0)</f>
        <v>0</v>
      </c>
    </row>
    <row r="74" spans="1:1">
      <c r="A74" s="162">
        <f>IF('Форма 4.10.5 | Т-подкл'!$V$23="",1,0)</f>
        <v>0</v>
      </c>
    </row>
    <row r="75" spans="1:1">
      <c r="A75" s="162">
        <f>IF('Форма 4.10.5 | Т-подкл'!$AC$23="",1,0)</f>
        <v>0</v>
      </c>
    </row>
    <row r="76" spans="1:1">
      <c r="A76" s="162">
        <f>IF('Форма 4.10.5 | Т-подкл'!$AE$23="",1,0)</f>
        <v>0</v>
      </c>
    </row>
    <row r="77" spans="1:1">
      <c r="A77" s="162">
        <f>IF('Форма 4.10.6 | Т-подкл(инд)'!$M$23="",1,0)</f>
        <v>1</v>
      </c>
    </row>
    <row r="78" spans="1:1">
      <c r="A78" s="162">
        <f>IF('Форма 4.10.6 | Т-подкл(инд)'!$P$23="",1,0)</f>
        <v>1</v>
      </c>
    </row>
    <row r="79" spans="1:1">
      <c r="A79" s="162">
        <f>IF('Форма 4.10.6 | Т-подкл(инд)'!$S$23="",1,0)</f>
        <v>1</v>
      </c>
    </row>
    <row r="80" spans="1:1">
      <c r="A80" s="162">
        <f>IF('Форма 4.10.6 | Т-подкл(инд)'!$T$23="",1,0)</f>
        <v>0</v>
      </c>
    </row>
    <row r="81" spans="1:1">
      <c r="A81" s="162">
        <f>IF('Форма 4.10.6 | Т-подкл(инд)'!$V$23="",1,0)</f>
        <v>0</v>
      </c>
    </row>
    <row r="82" spans="1:1">
      <c r="A82" s="162">
        <f>IF('Форма 4.9'!$F$10="",1,0)</f>
        <v>0</v>
      </c>
    </row>
    <row r="83" spans="1:1">
      <c r="A83" s="162">
        <f>IF('Форма 4.9'!$G$10="",1,0)</f>
        <v>0</v>
      </c>
    </row>
    <row r="84" spans="1:1">
      <c r="A84" s="162">
        <f>IF('Форма 4.9'!$F$11="",1,0)</f>
        <v>0</v>
      </c>
    </row>
    <row r="85" spans="1:1">
      <c r="A85" s="162">
        <f>IF('Форма 4.9'!$G$11="",1,0)</f>
        <v>0</v>
      </c>
    </row>
    <row r="86" spans="1:1">
      <c r="A86" s="162">
        <f>IF('Форма 4.9'!$F$12="",1,0)</f>
        <v>0</v>
      </c>
    </row>
    <row r="87" spans="1:1">
      <c r="A87" s="162">
        <f>IF('Форма 4.9'!$G$12="",1,0)</f>
        <v>0</v>
      </c>
    </row>
    <row r="88" spans="1:1">
      <c r="A88" s="162">
        <f>IF('Форма 4.9'!$F$13="",1,0)</f>
        <v>0</v>
      </c>
    </row>
    <row r="89" spans="1:1">
      <c r="A89" s="162">
        <f>IF('Форма 4.9'!$G$13="",1,0)</f>
        <v>0</v>
      </c>
    </row>
    <row r="90" spans="1:1">
      <c r="A90" s="162">
        <f>IF('Форма 4.10.1'!$J$15="",1,0)</f>
        <v>0</v>
      </c>
    </row>
    <row r="91" spans="1:1">
      <c r="A91" s="162">
        <f>IF('Форма 4.10.1'!$H$17="",1,0)</f>
        <v>0</v>
      </c>
    </row>
    <row r="92" spans="1:1">
      <c r="A92" s="162">
        <f>IF('Форма 4.10.1'!$I$17="",1,0)</f>
        <v>0</v>
      </c>
    </row>
    <row r="93" spans="1:1">
      <c r="A93" s="162">
        <f>IF('Форма 4.10.1'!$J$17="",1,0)</f>
        <v>0</v>
      </c>
    </row>
    <row r="94" spans="1:1">
      <c r="A94" s="162">
        <f>IF('Форма 4.10.1'!$H$22="",1,0)</f>
        <v>0</v>
      </c>
    </row>
    <row r="95" spans="1:1">
      <c r="A95" s="162">
        <f>IF('Форма 4.10.1'!$I$22="",1,0)</f>
        <v>0</v>
      </c>
    </row>
    <row r="96" spans="1:1">
      <c r="A96" s="162">
        <f>IF('Форма 4.10.1'!$J$22="",1,0)</f>
        <v>0</v>
      </c>
    </row>
    <row r="97" spans="1:1">
      <c r="A97" s="162">
        <f>IF('Форма 4.10.1'!$H$25="",1,0)</f>
        <v>0</v>
      </c>
    </row>
    <row r="98" spans="1:1">
      <c r="A98" s="162">
        <f>IF('Форма 4.10.1'!$I$25="",1,0)</f>
        <v>0</v>
      </c>
    </row>
    <row r="99" spans="1:1">
      <c r="A99" s="162">
        <f>IF('Форма 4.10.1'!$J$25="",1,0)</f>
        <v>0</v>
      </c>
    </row>
    <row r="100" spans="1:1">
      <c r="A100" s="162">
        <f>IF('Форма 4.10.1'!$H$28="",1,0)</f>
        <v>0</v>
      </c>
    </row>
    <row r="101" spans="1:1">
      <c r="A101" s="162">
        <f>IF('Форма 4.10.1'!$I$28="",1,0)</f>
        <v>0</v>
      </c>
    </row>
    <row r="102" spans="1:1">
      <c r="A102" s="162">
        <f>IF('Форма 4.10.1'!$J$28="",1,0)</f>
        <v>0</v>
      </c>
    </row>
    <row r="103" spans="1:1">
      <c r="A103" s="162">
        <f>IF('Форма 4.10.1'!$H$31="",1,0)</f>
        <v>0</v>
      </c>
    </row>
    <row r="104" spans="1:1">
      <c r="A104" s="162">
        <f>IF('Форма 4.10.1'!$I$31="",1,0)</f>
        <v>0</v>
      </c>
    </row>
    <row r="105" spans="1:1">
      <c r="A105" s="162">
        <f>IF('Форма 4.10.1'!$J$31="",1,0)</f>
        <v>0</v>
      </c>
    </row>
    <row r="106" spans="1:1">
      <c r="A106" s="162">
        <f>IF('Форма 1.0.2'!$E$12="",1,0)</f>
        <v>1</v>
      </c>
    </row>
    <row r="107" spans="1:1">
      <c r="A107" s="162">
        <f>IF('Форма 1.0.2'!$F$12="",1,0)</f>
        <v>1</v>
      </c>
    </row>
    <row r="108" spans="1:1">
      <c r="A108" s="162">
        <f>IF('Форма 1.0.2'!$G$12="",1,0)</f>
        <v>1</v>
      </c>
    </row>
    <row r="109" spans="1:1">
      <c r="A109" s="162">
        <f>IF('Форма 1.0.2'!$H$12="",1,0)</f>
        <v>1</v>
      </c>
    </row>
    <row r="110" spans="1:1">
      <c r="A110" s="162">
        <f>IF('Форма 1.0.2'!$I$12="",1,0)</f>
        <v>1</v>
      </c>
    </row>
    <row r="111" spans="1:1">
      <c r="A111" s="162">
        <f>IF('Форма 1.0.2'!$J$12="",1,0)</f>
        <v>1</v>
      </c>
    </row>
    <row r="112" spans="1:1">
      <c r="A112" s="162">
        <f>IF('Сведения об изменении'!$E$12="",1,0)</f>
        <v>1</v>
      </c>
    </row>
    <row r="113" spans="1:1">
      <c r="A113" s="162">
        <f>IF('Форма 4.10.6 | Т-подкл(инд)'!$U$23="",1,0)</f>
        <v>1</v>
      </c>
    </row>
    <row r="114" spans="1:1">
      <c r="A114" s="162">
        <f>IF('Форма 4.10.5 | Т-подкл'!$AA$23="",1,0)</f>
        <v>1</v>
      </c>
    </row>
    <row r="115" spans="1:1">
      <c r="A115" s="162">
        <f>IF('Форма 4.10.5 | Т-подкл'!$Z$23="",1,0)</f>
        <v>1</v>
      </c>
    </row>
    <row r="116" spans="1:1">
      <c r="A116" s="162">
        <f>IF(Территории!$E$12="",1,0)</f>
        <v>0</v>
      </c>
    </row>
    <row r="117" spans="1:1">
      <c r="A117" s="162">
        <f>IF('Перечень тарифов'!$E$21="",1,0)</f>
        <v>0</v>
      </c>
    </row>
    <row r="118" spans="1:1">
      <c r="A118" s="162">
        <f>IF('Перечень тарифов'!$F$21="",1,0)</f>
        <v>0</v>
      </c>
    </row>
    <row r="119" spans="1:1">
      <c r="A119" s="162">
        <f>IF('Перечень тарифов'!$G$21="",1,0)</f>
        <v>0</v>
      </c>
    </row>
    <row r="120" spans="1:1">
      <c r="A120" s="162">
        <f>IF('Перечень тарифов'!$K$21="",1,0)</f>
        <v>0</v>
      </c>
    </row>
    <row r="121" spans="1:1">
      <c r="A121" s="162">
        <f>IF('Перечень тарифов'!$O$21="",1,0)</f>
        <v>0</v>
      </c>
    </row>
    <row r="122" spans="1:1">
      <c r="A122" s="162">
        <f>IF('Перечень тарифов'!$S$21="",1,0)</f>
        <v>0</v>
      </c>
    </row>
    <row r="123" spans="1:1">
      <c r="A123" s="162">
        <f>IF('Форма 4.10.3 | Т-ТН'!$O$24="",1,0)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586"/>
  </cols>
  <sheetData>
    <row r="1" spans="1:3">
      <c r="A1" s="586" t="s">
        <v>489</v>
      </c>
      <c r="B1" s="586" t="s">
        <v>490</v>
      </c>
      <c r="C1" s="586" t="s">
        <v>66</v>
      </c>
    </row>
    <row r="2" spans="1:3">
      <c r="A2" s="586">
        <v>4189678</v>
      </c>
      <c r="B2" s="586" t="s">
        <v>1448</v>
      </c>
      <c r="C2" s="586" t="s">
        <v>1449</v>
      </c>
    </row>
    <row r="3" spans="1:3">
      <c r="A3" s="586">
        <v>4190415</v>
      </c>
      <c r="B3" s="586" t="s">
        <v>1450</v>
      </c>
      <c r="C3" s="586" t="s">
        <v>1449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23"/>
    <col min="2" max="2" width="66" style="223" customWidth="1"/>
    <col min="3" max="16384" width="9.140625" style="223"/>
  </cols>
  <sheetData>
    <row r="3" spans="2:2">
      <c r="B3" s="286" t="s">
        <v>1760</v>
      </c>
    </row>
    <row r="4" spans="2:2">
      <c r="B4" s="286" t="s">
        <v>493</v>
      </c>
    </row>
    <row r="5" spans="2:2">
      <c r="B5" s="286" t="s">
        <v>494</v>
      </c>
    </row>
    <row r="6" spans="2:2">
      <c r="B6" s="286"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6384" width="9.140625" style="153"/>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195" customWidth="1"/>
    <col min="2" max="16384" width="9.140625" style="195"/>
  </cols>
  <sheetData>
    <row r="1" spans="1:5">
      <c r="A1" s="196" t="s">
        <v>390</v>
      </c>
      <c r="B1" s="196" t="s">
        <v>391</v>
      </c>
      <c r="C1" s="196"/>
      <c r="D1" s="196"/>
      <c r="E1" s="196"/>
    </row>
    <row r="2" spans="1:5">
      <c r="A2" s="196"/>
      <c r="B2" s="196"/>
      <c r="C2" s="196"/>
      <c r="D2" s="196"/>
      <c r="E2" s="196"/>
    </row>
    <row r="3" spans="1:5">
      <c r="A3" s="196"/>
      <c r="B3" s="196"/>
      <c r="C3" s="196"/>
      <c r="D3" s="196"/>
      <c r="E3" s="196"/>
    </row>
    <row r="4" spans="1:5">
      <c r="A4" s="196"/>
      <c r="B4" s="196"/>
      <c r="C4" s="196"/>
      <c r="D4" s="196"/>
      <c r="E4" s="196"/>
    </row>
    <row r="5" spans="1:5">
      <c r="A5" s="196"/>
      <c r="B5" s="196"/>
      <c r="C5" s="196"/>
      <c r="D5" s="196"/>
      <c r="E5" s="196"/>
    </row>
    <row r="6" spans="1:5">
      <c r="A6" s="196"/>
      <c r="B6" s="196"/>
      <c r="C6" s="196"/>
      <c r="D6" s="196"/>
      <c r="E6" s="196"/>
    </row>
    <row r="7" spans="1:5">
      <c r="A7" s="196"/>
      <c r="B7" s="196"/>
      <c r="C7" s="196"/>
      <c r="D7" s="196"/>
      <c r="E7" s="196"/>
    </row>
    <row r="8" spans="1:5">
      <c r="A8" s="196"/>
      <c r="B8" s="196"/>
      <c r="C8" s="196"/>
      <c r="D8" s="196"/>
      <c r="E8" s="196"/>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08" hidden="1" customWidth="1"/>
    <col min="2" max="2" width="9.140625" style="31" hidden="1" customWidth="1"/>
    <col min="3" max="3" width="3.7109375" style="197" customWidth="1"/>
    <col min="4" max="4" width="6.28515625" style="31" customWidth="1"/>
    <col min="5" max="5" width="46.42578125" style="31" customWidth="1"/>
    <col min="6" max="6" width="3.7109375" style="31" customWidth="1"/>
    <col min="7" max="7" width="5.7109375" style="31" customWidth="1"/>
    <col min="8" max="8" width="41.42578125" style="31" bestFit="1" customWidth="1"/>
    <col min="9" max="9" width="3.7109375" style="31" customWidth="1"/>
    <col min="10" max="10" width="5.7109375" style="31" customWidth="1"/>
    <col min="11" max="11" width="32.5703125" style="31" customWidth="1"/>
    <col min="12" max="12" width="14.85546875" style="31" customWidth="1"/>
    <col min="13" max="13" width="3.7109375" style="182" hidden="1" customWidth="1"/>
    <col min="14" max="16" width="9.140625" style="182" hidden="1" customWidth="1"/>
    <col min="17" max="17" width="25.7109375" style="182" hidden="1" customWidth="1"/>
    <col min="18" max="18" width="14.42578125" style="182" hidden="1" customWidth="1"/>
    <col min="19" max="22" width="9.140625" style="289"/>
    <col min="23" max="16384" width="9.140625" style="31"/>
  </cols>
  <sheetData>
    <row r="1" spans="1:256" s="173" customFormat="1" ht="16.5" hidden="1" customHeight="1">
      <c r="C1" s="284"/>
      <c r="H1" s="284"/>
      <c r="I1" s="284"/>
      <c r="J1" s="284"/>
      <c r="K1" s="284" t="s">
        <v>492</v>
      </c>
      <c r="L1" s="291" t="s">
        <v>399</v>
      </c>
      <c r="M1" s="325" t="s">
        <v>491</v>
      </c>
      <c r="N1" s="325"/>
      <c r="O1" s="325"/>
      <c r="P1" s="325"/>
      <c r="Q1" s="325"/>
      <c r="R1" s="325"/>
      <c r="S1" s="325"/>
      <c r="T1" s="325"/>
      <c r="U1" s="325"/>
      <c r="V1" s="325"/>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c r="HV1" s="291"/>
      <c r="HW1" s="291"/>
      <c r="HX1" s="291"/>
      <c r="HY1" s="291"/>
      <c r="HZ1" s="291"/>
      <c r="IA1" s="291"/>
      <c r="IB1" s="291"/>
      <c r="IC1" s="291"/>
      <c r="ID1" s="291"/>
      <c r="IE1" s="291"/>
      <c r="IF1" s="291"/>
      <c r="IG1" s="291"/>
      <c r="IH1" s="291"/>
      <c r="II1" s="291"/>
      <c r="IJ1" s="291"/>
      <c r="IK1" s="291"/>
      <c r="IL1" s="291"/>
      <c r="IM1" s="291"/>
      <c r="IN1" s="291"/>
      <c r="IO1" s="291"/>
      <c r="IP1" s="291"/>
      <c r="IQ1" s="291"/>
      <c r="IR1" s="291"/>
      <c r="IS1" s="291"/>
      <c r="IT1" s="291"/>
      <c r="IU1" s="291"/>
      <c r="IV1" s="291"/>
    </row>
    <row r="2" spans="1:256" s="295" customFormat="1" ht="16.5" hidden="1" customHeight="1">
      <c r="A2" s="292"/>
      <c r="B2" s="292"/>
      <c r="C2" s="293"/>
      <c r="D2" s="292"/>
      <c r="E2" s="292"/>
      <c r="F2" s="292"/>
      <c r="G2" s="292"/>
      <c r="H2" s="292"/>
      <c r="I2" s="292"/>
      <c r="J2" s="292"/>
      <c r="K2" s="292"/>
      <c r="L2" s="292"/>
      <c r="M2" s="325"/>
      <c r="N2" s="325"/>
      <c r="O2" s="325"/>
      <c r="P2" s="325"/>
      <c r="Q2" s="325"/>
      <c r="R2" s="325"/>
      <c r="S2" s="294"/>
      <c r="T2" s="294"/>
      <c r="U2" s="294"/>
      <c r="V2" s="294"/>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row>
    <row r="3" spans="1:256" s="109" customFormat="1" ht="3" customHeight="1">
      <c r="A3" s="108"/>
      <c r="B3" s="31"/>
      <c r="C3" s="197"/>
      <c r="D3" s="31"/>
      <c r="E3" s="31"/>
      <c r="F3" s="31"/>
      <c r="G3" s="31"/>
      <c r="H3" s="31"/>
      <c r="I3" s="31"/>
      <c r="J3" s="31"/>
      <c r="K3" s="31"/>
      <c r="L3" s="198"/>
      <c r="M3" s="182"/>
      <c r="N3" s="182"/>
      <c r="O3" s="182"/>
      <c r="P3" s="182"/>
      <c r="Q3" s="182"/>
      <c r="R3" s="182"/>
      <c r="S3" s="289"/>
      <c r="T3" s="289"/>
      <c r="U3" s="289"/>
      <c r="V3" s="289"/>
    </row>
    <row r="4" spans="1:256" s="109" customFormat="1" ht="22.5">
      <c r="A4" s="108"/>
      <c r="B4" s="31"/>
      <c r="C4" s="197"/>
      <c r="D4" s="629" t="s">
        <v>395</v>
      </c>
      <c r="E4" s="630"/>
      <c r="F4" s="630"/>
      <c r="G4" s="630"/>
      <c r="H4" s="631"/>
      <c r="I4" s="352"/>
      <c r="M4" s="182"/>
      <c r="N4" s="182"/>
      <c r="O4" s="182"/>
      <c r="P4" s="182"/>
      <c r="Q4" s="182"/>
      <c r="R4" s="182"/>
      <c r="S4" s="289"/>
      <c r="T4" s="289"/>
      <c r="U4" s="289"/>
      <c r="V4" s="289"/>
    </row>
    <row r="5" spans="1:256" s="109" customFormat="1" ht="3" hidden="1" customHeight="1">
      <c r="A5" s="108"/>
      <c r="B5" s="31"/>
      <c r="C5" s="197"/>
      <c r="D5" s="31"/>
      <c r="E5" s="31"/>
      <c r="F5" s="31"/>
      <c r="G5" s="31"/>
      <c r="H5" s="199"/>
      <c r="I5" s="199"/>
      <c r="J5" s="199"/>
      <c r="K5" s="199"/>
      <c r="L5" s="200"/>
      <c r="M5" s="182"/>
      <c r="N5" s="182"/>
      <c r="O5" s="182"/>
      <c r="P5" s="182"/>
      <c r="Q5" s="182"/>
      <c r="R5" s="182"/>
      <c r="S5" s="289"/>
      <c r="T5" s="289"/>
      <c r="U5" s="289"/>
      <c r="V5" s="289"/>
    </row>
    <row r="6" spans="1:256" s="109" customFormat="1" ht="20.100000000000001" hidden="1" customHeight="1">
      <c r="A6" s="110"/>
      <c r="B6" s="110"/>
      <c r="C6" s="197"/>
      <c r="D6" s="632"/>
      <c r="E6" s="632"/>
      <c r="F6" s="633" t="s">
        <v>83</v>
      </c>
      <c r="G6" s="633"/>
      <c r="H6" s="199"/>
      <c r="I6" s="199"/>
      <c r="J6" s="201"/>
      <c r="K6" s="202"/>
      <c r="L6" s="202"/>
      <c r="M6" s="182"/>
      <c r="N6" s="182"/>
      <c r="O6" s="182"/>
      <c r="P6" s="182"/>
      <c r="Q6" s="182"/>
      <c r="R6" s="182"/>
      <c r="S6" s="289"/>
      <c r="T6" s="289"/>
      <c r="U6" s="289"/>
      <c r="V6" s="289"/>
    </row>
    <row r="7" spans="1:256" ht="3" customHeight="1"/>
    <row r="8" spans="1:256" s="109" customFormat="1">
      <c r="A8" s="108"/>
      <c r="B8" s="31"/>
      <c r="C8" s="197"/>
      <c r="D8" s="620" t="s">
        <v>15</v>
      </c>
      <c r="E8" s="620"/>
      <c r="F8" s="620" t="s">
        <v>396</v>
      </c>
      <c r="G8" s="620"/>
      <c r="H8" s="620"/>
      <c r="I8" s="634" t="s">
        <v>397</v>
      </c>
      <c r="J8" s="634"/>
      <c r="K8" s="634"/>
      <c r="L8" s="634"/>
      <c r="M8" s="182"/>
      <c r="N8" s="182"/>
      <c r="O8" s="182"/>
      <c r="P8" s="182"/>
      <c r="Q8" s="182"/>
      <c r="R8" s="182"/>
      <c r="S8" s="289"/>
      <c r="T8" s="289"/>
      <c r="U8" s="289"/>
      <c r="V8" s="289"/>
    </row>
    <row r="9" spans="1:256" s="109" customFormat="1" ht="20.25" customHeight="1">
      <c r="A9" s="108"/>
      <c r="B9" s="31"/>
      <c r="C9" s="197"/>
      <c r="D9" s="204" t="s">
        <v>91</v>
      </c>
      <c r="E9" s="204" t="s">
        <v>398</v>
      </c>
      <c r="F9" s="625" t="s">
        <v>91</v>
      </c>
      <c r="G9" s="626"/>
      <c r="H9" s="205" t="s">
        <v>398</v>
      </c>
      <c r="I9" s="627" t="s">
        <v>91</v>
      </c>
      <c r="J9" s="627"/>
      <c r="K9" s="205" t="s">
        <v>398</v>
      </c>
      <c r="L9" s="205" t="s">
        <v>399</v>
      </c>
      <c r="M9" s="182"/>
      <c r="N9" s="182"/>
      <c r="O9" s="182"/>
      <c r="P9" s="182"/>
      <c r="Q9" s="182"/>
      <c r="R9" s="182"/>
      <c r="S9" s="289"/>
      <c r="T9" s="289"/>
      <c r="U9" s="289"/>
      <c r="V9" s="289"/>
    </row>
    <row r="10" spans="1:256" ht="12" customHeight="1">
      <c r="C10" s="213"/>
      <c r="D10" s="287" t="s">
        <v>92</v>
      </c>
      <c r="E10" s="287" t="s">
        <v>48</v>
      </c>
      <c r="F10" s="628" t="s">
        <v>49</v>
      </c>
      <c r="G10" s="628"/>
      <c r="H10" s="287" t="s">
        <v>50</v>
      </c>
      <c r="I10" s="628" t="s">
        <v>67</v>
      </c>
      <c r="J10" s="628"/>
      <c r="K10" s="287" t="s">
        <v>68</v>
      </c>
      <c r="L10" s="287" t="s">
        <v>182</v>
      </c>
      <c r="M10" s="203"/>
      <c r="N10" s="203"/>
      <c r="O10" s="203"/>
      <c r="P10" s="203"/>
      <c r="Q10" s="203"/>
      <c r="R10" s="203"/>
      <c r="S10" s="288"/>
      <c r="T10" s="288"/>
      <c r="U10" s="288"/>
      <c r="V10" s="288"/>
    </row>
    <row r="11" spans="1:256" s="109" customFormat="1" hidden="1">
      <c r="A11" s="31"/>
      <c r="B11" s="31"/>
      <c r="C11" s="197"/>
      <c r="D11" s="206">
        <v>0</v>
      </c>
      <c r="E11" s="207"/>
      <c r="F11" s="141"/>
      <c r="G11" s="141"/>
      <c r="H11" s="208"/>
      <c r="I11" s="209"/>
      <c r="J11" s="141"/>
      <c r="K11" s="208"/>
      <c r="L11" s="210"/>
      <c r="M11" s="328" t="s">
        <v>499</v>
      </c>
      <c r="N11" s="182"/>
      <c r="O11" s="182"/>
      <c r="P11" s="182" t="s">
        <v>497</v>
      </c>
      <c r="Q11" s="182" t="s">
        <v>498</v>
      </c>
      <c r="R11" s="182" t="s">
        <v>562</v>
      </c>
      <c r="S11" s="289"/>
      <c r="T11" s="289"/>
      <c r="U11" s="289"/>
      <c r="V11" s="289"/>
    </row>
    <row r="12" spans="1:256" customFormat="1" ht="0.95" customHeight="1">
      <c r="A12" s="77"/>
      <c r="B12" s="163" t="s">
        <v>403</v>
      </c>
      <c r="C12" s="619"/>
      <c r="D12" s="620">
        <v>1</v>
      </c>
      <c r="E12" s="621" t="s">
        <v>1760</v>
      </c>
      <c r="F12" s="285"/>
      <c r="G12" s="165">
        <v>0</v>
      </c>
      <c r="H12" s="290"/>
      <c r="I12" s="214"/>
      <c r="J12" s="324" t="s">
        <v>496</v>
      </c>
      <c r="K12" s="135"/>
      <c r="L12" s="226"/>
      <c r="M12" s="182">
        <f>mergeValue(H12)</f>
        <v>0</v>
      </c>
      <c r="N12" s="173"/>
      <c r="O12" s="173"/>
      <c r="P12" s="182" t="str">
        <f>IF(ISERROR(MATCH(Q12,MODesc,0)),"n","y")</f>
        <v>n</v>
      </c>
      <c r="Q12" s="173" t="s">
        <v>1760</v>
      </c>
      <c r="R12" s="182" t="str">
        <f>K12&amp;"("&amp;L12&amp;")"</f>
        <v>()</v>
      </c>
      <c r="S12" s="163"/>
      <c r="T12" s="163"/>
      <c r="U12" s="212"/>
      <c r="V12" s="163"/>
      <c r="W12" s="163"/>
      <c r="X12" s="163"/>
      <c r="Y12" s="161"/>
      <c r="Z12" s="161"/>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61"/>
      <c r="BW12" s="161"/>
      <c r="BX12" s="161"/>
      <c r="BY12" s="161"/>
      <c r="BZ12" s="161"/>
      <c r="CA12" s="161"/>
      <c r="CB12" s="161"/>
      <c r="CC12" s="161"/>
      <c r="CD12" s="161"/>
      <c r="CE12" s="161"/>
    </row>
    <row r="13" spans="1:256" customFormat="1" ht="0.95" customHeight="1">
      <c r="A13" s="77"/>
      <c r="B13" s="163" t="s">
        <v>403</v>
      </c>
      <c r="C13" s="619"/>
      <c r="D13" s="620"/>
      <c r="E13" s="622"/>
      <c r="F13" s="623"/>
      <c r="G13" s="620">
        <v>1</v>
      </c>
      <c r="H13" s="618" t="s">
        <v>809</v>
      </c>
      <c r="I13" s="214"/>
      <c r="J13" s="324" t="s">
        <v>496</v>
      </c>
      <c r="K13" s="135"/>
      <c r="L13" s="226"/>
      <c r="M13" s="182" t="str">
        <f>mergeValue(H13)</f>
        <v>Глушковский муниципальный район</v>
      </c>
      <c r="N13" s="173"/>
      <c r="O13" s="173"/>
      <c r="P13" s="173"/>
      <c r="Q13" s="173"/>
      <c r="R13" s="182" t="str">
        <f>K13&amp;"("&amp;L13&amp;")"</f>
        <v>()</v>
      </c>
      <c r="S13" s="163"/>
      <c r="T13" s="163"/>
      <c r="U13" s="212"/>
      <c r="V13" s="163"/>
      <c r="W13" s="163"/>
      <c r="X13" s="163"/>
      <c r="Y13" s="161"/>
      <c r="Z13" s="161"/>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61"/>
      <c r="BW13" s="161"/>
      <c r="BX13" s="161"/>
      <c r="BY13" s="161"/>
      <c r="BZ13" s="161"/>
      <c r="CA13" s="161"/>
      <c r="CB13" s="161"/>
      <c r="CC13" s="161"/>
      <c r="CD13" s="161"/>
      <c r="CE13" s="161"/>
    </row>
    <row r="14" spans="1:256" customFormat="1" ht="15" customHeight="1">
      <c r="A14" s="77"/>
      <c r="B14" s="163" t="s">
        <v>403</v>
      </c>
      <c r="C14" s="619"/>
      <c r="D14" s="620"/>
      <c r="E14" s="622"/>
      <c r="F14" s="624"/>
      <c r="G14" s="620"/>
      <c r="H14" s="618"/>
      <c r="I14" s="590"/>
      <c r="J14" s="165">
        <v>1</v>
      </c>
      <c r="K14" s="326" t="s">
        <v>835</v>
      </c>
      <c r="L14" s="211" t="s">
        <v>836</v>
      </c>
      <c r="M14" s="182" t="str">
        <f>mergeValue(H14)</f>
        <v>Глушковский муниципальный район</v>
      </c>
      <c r="N14" s="173"/>
      <c r="O14" s="173"/>
      <c r="P14" s="173"/>
      <c r="Q14" s="173"/>
      <c r="R14" s="182" t="str">
        <f>K14&amp;" ("&amp;L14&amp;")"</f>
        <v>поселок Теткино (38604155)</v>
      </c>
      <c r="S14" s="163"/>
      <c r="T14" s="163"/>
      <c r="U14" s="212"/>
      <c r="V14" s="163"/>
      <c r="W14" s="163"/>
      <c r="X14" s="163"/>
      <c r="Y14" s="161"/>
      <c r="Z14" s="161"/>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61"/>
      <c r="BW14" s="161"/>
      <c r="BX14" s="161"/>
      <c r="BY14" s="161"/>
      <c r="BZ14" s="161"/>
      <c r="CA14" s="161"/>
      <c r="CB14" s="161"/>
      <c r="CC14" s="161"/>
      <c r="CD14" s="161"/>
      <c r="CE14" s="161"/>
    </row>
    <row r="15" spans="1:256" s="109" customFormat="1" ht="0.95" customHeight="1">
      <c r="A15" s="31"/>
      <c r="B15" s="31" t="s">
        <v>400</v>
      </c>
      <c r="C15" s="197"/>
      <c r="D15" s="214"/>
      <c r="E15" s="174"/>
      <c r="F15" s="216"/>
      <c r="G15" s="216"/>
      <c r="H15" s="216"/>
      <c r="I15" s="216"/>
      <c r="J15" s="216"/>
      <c r="K15" s="216"/>
      <c r="L15" s="217"/>
      <c r="M15" s="328"/>
      <c r="N15" s="182"/>
      <c r="O15" s="182"/>
      <c r="P15" s="182"/>
      <c r="Q15" s="182" t="s">
        <v>18</v>
      </c>
      <c r="R15" s="182"/>
      <c r="S15" s="289"/>
      <c r="T15" s="289"/>
      <c r="U15" s="289"/>
      <c r="V15" s="289"/>
    </row>
    <row r="16" spans="1:256" s="109" customFormat="1" ht="21" customHeight="1">
      <c r="A16" s="108"/>
      <c r="B16" s="31"/>
      <c r="C16" s="197"/>
      <c r="D16" s="218"/>
      <c r="E16" s="218"/>
      <c r="F16" s="218"/>
      <c r="G16" s="218"/>
      <c r="H16" s="218"/>
      <c r="I16" s="218"/>
      <c r="J16" s="218"/>
      <c r="K16" s="218"/>
      <c r="L16" s="218"/>
      <c r="M16" s="182"/>
      <c r="N16" s="182"/>
      <c r="O16" s="182"/>
      <c r="P16" s="182"/>
      <c r="Q16" s="182"/>
      <c r="R16" s="182"/>
      <c r="S16" s="289"/>
      <c r="T16" s="289"/>
      <c r="U16" s="289"/>
      <c r="V16" s="289"/>
    </row>
    <row r="17" spans="1:22" s="109" customFormat="1">
      <c r="A17" s="108"/>
      <c r="B17" s="31"/>
      <c r="C17" s="197"/>
      <c r="D17" s="31"/>
      <c r="E17" s="31"/>
      <c r="F17" s="31"/>
      <c r="G17" s="31"/>
      <c r="H17" s="31"/>
      <c r="I17" s="31"/>
      <c r="J17" s="31"/>
      <c r="K17" s="31"/>
      <c r="L17" s="31"/>
      <c r="M17" s="182"/>
      <c r="N17" s="182"/>
      <c r="O17" s="182"/>
      <c r="P17" s="182"/>
      <c r="Q17" s="182"/>
      <c r="R17" s="182"/>
      <c r="S17" s="289"/>
      <c r="T17" s="289"/>
      <c r="U17" s="289"/>
      <c r="V17" s="289"/>
    </row>
    <row r="18" spans="1:22" s="109" customFormat="1" ht="0.75" customHeight="1">
      <c r="A18" s="108"/>
      <c r="B18" s="31"/>
      <c r="C18" s="197"/>
      <c r="D18" s="31"/>
      <c r="E18" s="31"/>
      <c r="F18" s="31"/>
      <c r="G18" s="31"/>
      <c r="H18" s="31"/>
      <c r="I18" s="31"/>
      <c r="J18" s="31"/>
      <c r="K18" s="31"/>
      <c r="L18" s="31"/>
      <c r="M18" s="182"/>
      <c r="N18" s="182"/>
      <c r="O18" s="182"/>
      <c r="P18" s="182"/>
      <c r="Q18" s="182"/>
      <c r="R18" s="182"/>
      <c r="S18" s="289"/>
      <c r="T18" s="289"/>
      <c r="U18" s="289"/>
      <c r="V18" s="289"/>
    </row>
    <row r="19" spans="1:22" s="220" customFormat="1" ht="10.5">
      <c r="A19" s="219"/>
      <c r="C19" s="221"/>
      <c r="D19" s="222"/>
      <c r="E19" s="222"/>
      <c r="M19" s="182"/>
      <c r="N19" s="182"/>
      <c r="O19" s="182"/>
      <c r="P19" s="182"/>
      <c r="Q19" s="182"/>
      <c r="R19" s="182"/>
      <c r="S19" s="289"/>
      <c r="T19" s="289"/>
      <c r="U19" s="289"/>
      <c r="V19" s="289"/>
    </row>
    <row r="20" spans="1:22" s="220" customFormat="1" ht="10.5">
      <c r="A20" s="219"/>
      <c r="C20" s="221"/>
      <c r="D20" s="222"/>
      <c r="E20" s="222"/>
      <c r="M20" s="182"/>
      <c r="N20" s="182"/>
      <c r="O20" s="182"/>
      <c r="P20" s="182"/>
      <c r="Q20" s="182"/>
      <c r="R20" s="182"/>
      <c r="S20" s="289"/>
      <c r="T20" s="289"/>
      <c r="U20" s="289"/>
      <c r="V20" s="289"/>
    </row>
  </sheetData>
  <sheetProtection algorithmName="SHA-512" hashValue="JpykEKeh42U1PWFBLHHIo4Ov98r+Qa/vlIWM5VZgue9rXK7qkWv/v6YPLZk5yDebtIj+2sARooySpsRavDERrw==" saltValue="ETB1L+24RtnyztkbkfT/1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586"/>
    <col min="2" max="2" width="65.28515625" style="586" customWidth="1"/>
    <col min="3" max="3" width="41" style="586" customWidth="1"/>
    <col min="4" max="16384" width="9.140625" style="586"/>
  </cols>
  <sheetData>
    <row r="1" spans="1:2">
      <c r="A1" s="586" t="s">
        <v>328</v>
      </c>
      <c r="B1" s="586" t="s">
        <v>329</v>
      </c>
    </row>
    <row r="2" spans="1:2">
      <c r="A2" s="586">
        <v>4213775</v>
      </c>
      <c r="B2" s="586" t="s">
        <v>581</v>
      </c>
    </row>
    <row r="3" spans="1:2">
      <c r="A3" s="586">
        <v>4213784</v>
      </c>
      <c r="B3" s="586" t="s">
        <v>674</v>
      </c>
    </row>
    <row r="4" spans="1:2">
      <c r="A4" s="586">
        <v>4213781</v>
      </c>
      <c r="B4" s="586" t="s">
        <v>673</v>
      </c>
    </row>
    <row r="5" spans="1:2">
      <c r="A5" s="586">
        <v>4213776</v>
      </c>
      <c r="B5" s="586" t="s">
        <v>582</v>
      </c>
    </row>
    <row r="6" spans="1:2">
      <c r="A6" s="586">
        <v>4213777</v>
      </c>
      <c r="B6" s="586" t="s">
        <v>583</v>
      </c>
    </row>
    <row r="7" spans="1:2">
      <c r="A7" s="586">
        <v>4213778</v>
      </c>
      <c r="B7" s="586" t="s">
        <v>584</v>
      </c>
    </row>
    <row r="8" spans="1:2">
      <c r="A8" s="586">
        <v>4213780</v>
      </c>
      <c r="B8" s="586" t="s">
        <v>585</v>
      </c>
    </row>
    <row r="9" spans="1:2">
      <c r="A9" s="586">
        <v>4213779</v>
      </c>
      <c r="B9" s="586" t="s">
        <v>588</v>
      </c>
    </row>
    <row r="10" spans="1:2">
      <c r="A10" s="586">
        <v>4213783</v>
      </c>
      <c r="B10" s="586" t="s">
        <v>587</v>
      </c>
    </row>
    <row r="11" spans="1:2">
      <c r="A11" s="586">
        <v>4213782</v>
      </c>
      <c r="B11" s="586"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586"/>
    <col min="2" max="2" width="65.28515625" style="586" customWidth="1"/>
    <col min="3" max="3" width="41" style="586" customWidth="1"/>
    <col min="4" max="16384" width="9.140625" style="586"/>
  </cols>
  <sheetData>
    <row r="1" spans="1:2">
      <c r="A1" s="586" t="s">
        <v>328</v>
      </c>
      <c r="B1" s="586" t="s">
        <v>330</v>
      </c>
    </row>
    <row r="2" spans="1:2">
      <c r="A2" s="586">
        <v>4190064</v>
      </c>
      <c r="B2" s="586" t="s">
        <v>1438</v>
      </c>
    </row>
    <row r="3" spans="1:2">
      <c r="A3" s="586">
        <v>4190065</v>
      </c>
      <c r="B3" s="586" t="s">
        <v>1439</v>
      </c>
    </row>
    <row r="4" spans="1:2">
      <c r="A4" s="586">
        <v>4190066</v>
      </c>
      <c r="B4" s="586" t="s">
        <v>1440</v>
      </c>
    </row>
    <row r="5" spans="1:2">
      <c r="A5" s="586">
        <v>4190067</v>
      </c>
      <c r="B5" s="586" t="s">
        <v>1441</v>
      </c>
    </row>
    <row r="6" spans="1:2">
      <c r="A6" s="586">
        <v>4190068</v>
      </c>
      <c r="B6" s="586" t="s">
        <v>1442</v>
      </c>
    </row>
    <row r="7" spans="1:2">
      <c r="A7" s="586">
        <v>4190069</v>
      </c>
      <c r="B7" s="586" t="s">
        <v>1443</v>
      </c>
    </row>
    <row r="8" spans="1:2">
      <c r="A8" s="586">
        <v>4190070</v>
      </c>
      <c r="B8" s="586" t="s">
        <v>1444</v>
      </c>
    </row>
    <row r="9" spans="1:2">
      <c r="A9" s="586">
        <v>4190071</v>
      </c>
      <c r="B9" s="586" t="s">
        <v>1445</v>
      </c>
    </row>
    <row r="10" spans="1:2">
      <c r="A10" s="586">
        <v>4190072</v>
      </c>
      <c r="B10" s="586" t="s">
        <v>1446</v>
      </c>
    </row>
    <row r="11" spans="1:2">
      <c r="A11" s="586">
        <v>4190073</v>
      </c>
      <c r="B11" s="586" t="s">
        <v>1447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46"/>
  </cols>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44"/>
  <sheetViews>
    <sheetView showGridLines="0" zoomScaleNormal="100" workbookViewId="0"/>
  </sheetViews>
  <sheetFormatPr defaultRowHeight="11.25"/>
  <cols>
    <col min="1" max="1" width="36.28515625" customWidth="1"/>
    <col min="2" max="2" width="21.140625" customWidth="1"/>
    <col min="3" max="16384" width="9.140625" style="2"/>
  </cols>
  <sheetData>
    <row r="1" spans="1:2">
      <c r="A1" s="3" t="s">
        <v>56</v>
      </c>
      <c r="B1" s="3"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B38" t="s">
        <v>278</v>
      </c>
    </row>
    <row r="39" spans="1:2">
      <c r="B39" t="s">
        <v>332</v>
      </c>
    </row>
    <row r="40" spans="1:2">
      <c r="B40" t="s">
        <v>198</v>
      </c>
    </row>
    <row r="41" spans="1:2">
      <c r="B41" t="s">
        <v>180</v>
      </c>
    </row>
    <row r="42" spans="1:2">
      <c r="B42" t="s">
        <v>177</v>
      </c>
    </row>
    <row r="43" spans="1:2">
      <c r="B43" t="s">
        <v>220</v>
      </c>
    </row>
    <row r="44" spans="1:2">
      <c r="B44" t="s">
        <v>178</v>
      </c>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3"/>
    </row>
    <row r="2" spans="1:1" ht="12">
      <c r="A2" s="13"/>
    </row>
    <row r="3" spans="1:1" ht="12">
      <c r="A3" s="13"/>
    </row>
    <row r="4" spans="1:1" ht="12">
      <c r="A4" s="13"/>
    </row>
    <row r="5" spans="1:1" ht="12">
      <c r="A5" s="13"/>
    </row>
    <row r="6" spans="1:1" ht="12">
      <c r="A6" s="13"/>
    </row>
    <row r="7" spans="1:1" ht="12">
      <c r="A7" s="13"/>
    </row>
    <row r="8" spans="1:1" ht="12">
      <c r="A8" s="13"/>
    </row>
    <row r="9" spans="1:1" ht="12">
      <c r="A9" s="13"/>
    </row>
    <row r="10" spans="1:1" ht="12">
      <c r="A10" s="13"/>
    </row>
    <row r="11" spans="1:1" ht="12">
      <c r="A11" s="13"/>
    </row>
    <row r="12" spans="1:1" ht="12">
      <c r="A12" s="13"/>
    </row>
    <row r="13" spans="1:1" ht="12">
      <c r="A13" s="13"/>
    </row>
    <row r="14" spans="1:1" ht="12">
      <c r="A14" s="13"/>
    </row>
    <row r="15" spans="1:1" ht="12">
      <c r="A15" s="13"/>
    </row>
    <row r="16" spans="1:1" ht="12">
      <c r="A16" s="13"/>
    </row>
    <row r="17" spans="1:1" ht="12">
      <c r="A17" s="13"/>
    </row>
    <row r="18" spans="1:1" ht="12">
      <c r="A18" s="13"/>
    </row>
    <row r="19" spans="1:1" ht="12">
      <c r="A19" s="13"/>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6384" width="9.140625" style="14"/>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6"/>
    <col min="27" max="36" width="9.140625" style="7"/>
    <col min="37" max="16384" width="9.140625" style="6"/>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180" hidden="1" customWidth="1"/>
    <col min="3" max="3" width="3.7109375" style="86" bestFit="1" customWidth="1"/>
    <col min="4" max="4" width="6.140625" style="86" customWidth="1"/>
    <col min="5" max="5" width="50.7109375" style="86" customWidth="1"/>
    <col min="6" max="6" width="33.85546875" style="86" customWidth="1"/>
    <col min="7" max="7" width="8.5703125" style="86" customWidth="1"/>
    <col min="8" max="8" width="3.7109375" style="86" customWidth="1"/>
    <col min="9" max="9" width="5.42578125" style="86" customWidth="1"/>
    <col min="10" max="10" width="47.85546875" style="86" customWidth="1"/>
    <col min="11" max="12" width="3.7109375" style="86" customWidth="1"/>
    <col min="13" max="13" width="5.7109375" style="86" customWidth="1"/>
    <col min="14" max="14" width="28.140625" style="86" customWidth="1"/>
    <col min="15" max="16" width="3.7109375" style="86" customWidth="1"/>
    <col min="17" max="17" width="5.7109375" style="86" customWidth="1"/>
    <col min="18" max="18" width="34.42578125" style="86" customWidth="1"/>
    <col min="19" max="20" width="3.7109375" style="86" customWidth="1"/>
    <col min="21" max="21" width="5.7109375" style="86" customWidth="1"/>
    <col min="22" max="22" width="34.42578125" style="86" customWidth="1"/>
    <col min="23" max="23" width="30.7109375" style="86" customWidth="1"/>
    <col min="24" max="24" width="3.7109375" style="86" customWidth="1"/>
    <col min="25" max="16384" width="9.140625" style="86"/>
  </cols>
  <sheetData>
    <row r="1" spans="1:24" ht="11.25" hidden="1" customHeight="1"/>
    <row r="2" spans="1:24" ht="11.25" hidden="1" customHeight="1"/>
    <row r="3" spans="1:24" ht="11.25" hidden="1" customHeight="1"/>
    <row r="4" spans="1:24" ht="3" customHeight="1"/>
    <row r="5" spans="1:24" s="103" customFormat="1" ht="29.1" customHeight="1">
      <c r="A5" s="181"/>
      <c r="B5" s="181"/>
      <c r="D5" s="629" t="s">
        <v>626</v>
      </c>
      <c r="E5" s="630"/>
      <c r="F5" s="630"/>
      <c r="G5" s="630"/>
      <c r="H5" s="630"/>
      <c r="I5" s="630"/>
      <c r="J5" s="631"/>
      <c r="K5" s="353"/>
      <c r="L5" s="154"/>
      <c r="M5" s="154"/>
      <c r="N5" s="154"/>
      <c r="O5" s="154"/>
      <c r="P5" s="154"/>
      <c r="Q5" s="154"/>
      <c r="R5" s="154"/>
      <c r="S5" s="154"/>
      <c r="T5" s="154"/>
      <c r="U5" s="154"/>
      <c r="V5" s="154"/>
      <c r="W5" s="154"/>
    </row>
    <row r="6" spans="1:24" s="378" customFormat="1" ht="3" customHeight="1">
      <c r="A6" s="183"/>
      <c r="B6" s="183"/>
      <c r="D6" s="659"/>
      <c r="E6" s="660"/>
      <c r="F6" s="660"/>
      <c r="G6" s="660"/>
      <c r="H6" s="660"/>
      <c r="I6" s="660"/>
      <c r="J6" s="661"/>
    </row>
    <row r="7" spans="1:24" s="378" customFormat="1" ht="5.25" hidden="1" customHeight="1">
      <c r="A7" s="183"/>
      <c r="B7" s="183"/>
      <c r="E7" s="662"/>
      <c r="F7" s="662"/>
      <c r="G7" s="651"/>
      <c r="H7" s="651"/>
      <c r="I7" s="651"/>
      <c r="J7" s="651"/>
    </row>
    <row r="8" spans="1:24" s="378" customFormat="1" ht="5.25" hidden="1" customHeight="1">
      <c r="A8" s="183"/>
      <c r="B8" s="183"/>
      <c r="E8" s="662"/>
      <c r="F8" s="662"/>
      <c r="G8" s="651"/>
      <c r="H8" s="651"/>
      <c r="I8" s="651"/>
      <c r="J8" s="651"/>
    </row>
    <row r="9" spans="1:24" s="378" customFormat="1" ht="5.25" hidden="1" customHeight="1">
      <c r="A9" s="183"/>
      <c r="B9" s="183"/>
      <c r="E9" s="662"/>
      <c r="F9" s="662"/>
      <c r="G9" s="651"/>
      <c r="H9" s="651"/>
      <c r="I9" s="651"/>
      <c r="J9" s="651"/>
    </row>
    <row r="10" spans="1:24" s="378" customFormat="1" ht="5.25" hidden="1">
      <c r="A10" s="183"/>
      <c r="B10" s="183"/>
      <c r="E10" s="663"/>
      <c r="F10" s="663"/>
      <c r="G10" s="504"/>
      <c r="H10" s="375"/>
    </row>
    <row r="11" spans="1:24" s="138" customFormat="1" ht="18.75" hidden="1" customHeight="1">
      <c r="A11" s="183"/>
      <c r="B11" s="183"/>
      <c r="D11" s="132"/>
      <c r="E11" s="664" t="s">
        <v>633</v>
      </c>
      <c r="F11" s="664"/>
      <c r="G11" s="593" t="s">
        <v>84</v>
      </c>
      <c r="H11" s="376"/>
      <c r="I11" s="145"/>
      <c r="J11" s="132"/>
      <c r="K11" s="133"/>
      <c r="L11" s="132"/>
      <c r="M11" s="132"/>
      <c r="N11" s="133"/>
      <c r="O11" s="133"/>
      <c r="P11" s="132"/>
      <c r="Q11" s="132"/>
      <c r="R11" s="133"/>
      <c r="S11" s="133"/>
      <c r="T11" s="132"/>
      <c r="U11" s="132"/>
      <c r="V11" s="133"/>
    </row>
    <row r="12" spans="1:24" s="378" customFormat="1" ht="18.75" hidden="1">
      <c r="A12" s="183"/>
      <c r="B12" s="183"/>
      <c r="E12" s="664" t="s">
        <v>634</v>
      </c>
      <c r="F12" s="664"/>
      <c r="G12" s="593" t="s">
        <v>84</v>
      </c>
      <c r="H12" s="376"/>
      <c r="I12" s="375"/>
      <c r="J12" s="377"/>
      <c r="K12" s="374"/>
      <c r="L12" s="374"/>
      <c r="M12" s="374"/>
      <c r="N12" s="373"/>
      <c r="O12" s="374"/>
      <c r="P12" s="374"/>
      <c r="Q12" s="374"/>
      <c r="R12" s="373"/>
      <c r="S12" s="374"/>
      <c r="T12" s="374"/>
      <c r="U12" s="374"/>
      <c r="V12" s="373"/>
    </row>
    <row r="13" spans="1:24" s="378" customFormat="1" ht="5.25" hidden="1" customHeight="1">
      <c r="A13" s="183"/>
      <c r="B13" s="183"/>
      <c r="E13" s="658"/>
      <c r="F13" s="658"/>
      <c r="G13" s="374"/>
      <c r="H13" s="375"/>
      <c r="I13" s="374"/>
      <c r="J13" s="374"/>
      <c r="K13" s="374"/>
      <c r="L13" s="374"/>
      <c r="M13" s="374"/>
      <c r="N13" s="373"/>
      <c r="O13" s="374"/>
      <c r="P13" s="374"/>
      <c r="Q13" s="374"/>
      <c r="R13" s="373"/>
      <c r="S13" s="374"/>
      <c r="T13" s="374"/>
      <c r="U13" s="374"/>
      <c r="V13" s="373"/>
    </row>
    <row r="14" spans="1:24" s="378" customFormat="1" ht="5.25" hidden="1" customHeight="1">
      <c r="A14" s="183"/>
      <c r="B14" s="183"/>
    </row>
    <row r="15" spans="1:24" s="372" customFormat="1" ht="5.25" hidden="1" customHeight="1">
      <c r="A15" s="180"/>
      <c r="B15" s="180"/>
    </row>
    <row r="16" spans="1:24" s="103" customFormat="1" ht="3" customHeight="1">
      <c r="A16" s="181"/>
      <c r="B16" s="181"/>
      <c r="D16" s="255"/>
      <c r="E16" s="255"/>
      <c r="F16" s="255"/>
      <c r="G16" s="255"/>
      <c r="H16" s="255"/>
      <c r="I16" s="255"/>
      <c r="J16" s="255"/>
      <c r="K16" s="255"/>
      <c r="L16" s="255"/>
      <c r="M16" s="255"/>
      <c r="N16" s="255"/>
      <c r="O16" s="255"/>
      <c r="P16" s="255"/>
      <c r="Q16" s="255"/>
      <c r="R16" s="255"/>
      <c r="S16" s="255"/>
      <c r="T16" s="255"/>
      <c r="U16" s="255"/>
      <c r="V16" s="255"/>
      <c r="W16" s="255"/>
      <c r="X16" s="134"/>
    </row>
    <row r="17" spans="1:23" ht="27" customHeight="1">
      <c r="D17" s="652" t="s">
        <v>91</v>
      </c>
      <c r="E17" s="652" t="s">
        <v>296</v>
      </c>
      <c r="F17" s="652" t="s">
        <v>79</v>
      </c>
      <c r="G17" s="652" t="s">
        <v>436</v>
      </c>
      <c r="H17" s="652" t="s">
        <v>91</v>
      </c>
      <c r="I17" s="652"/>
      <c r="J17" s="652" t="s">
        <v>19</v>
      </c>
      <c r="K17" s="654" t="s">
        <v>461</v>
      </c>
      <c r="L17" s="654"/>
      <c r="M17" s="654"/>
      <c r="N17" s="654"/>
      <c r="O17" s="654" t="s">
        <v>624</v>
      </c>
      <c r="P17" s="654"/>
      <c r="Q17" s="654"/>
      <c r="R17" s="654"/>
      <c r="S17" s="654" t="s">
        <v>625</v>
      </c>
      <c r="T17" s="654"/>
      <c r="U17" s="654"/>
      <c r="V17" s="654"/>
      <c r="W17" s="652" t="s">
        <v>243</v>
      </c>
    </row>
    <row r="18" spans="1:23" ht="30.75" customHeight="1">
      <c r="D18" s="652"/>
      <c r="E18" s="652"/>
      <c r="F18" s="652"/>
      <c r="G18" s="652"/>
      <c r="H18" s="652"/>
      <c r="I18" s="652"/>
      <c r="J18" s="652"/>
      <c r="K18" s="98" t="s">
        <v>299</v>
      </c>
      <c r="L18" s="652" t="s">
        <v>91</v>
      </c>
      <c r="M18" s="652"/>
      <c r="N18" s="98" t="s">
        <v>229</v>
      </c>
      <c r="O18" s="98" t="s">
        <v>299</v>
      </c>
      <c r="P18" s="652" t="s">
        <v>91</v>
      </c>
      <c r="Q18" s="652"/>
      <c r="R18" s="98" t="s">
        <v>229</v>
      </c>
      <c r="S18" s="98" t="s">
        <v>299</v>
      </c>
      <c r="T18" s="652" t="s">
        <v>91</v>
      </c>
      <c r="U18" s="652"/>
      <c r="V18" s="98" t="s">
        <v>398</v>
      </c>
      <c r="W18" s="652"/>
    </row>
    <row r="19" spans="1:23" ht="12" customHeight="1">
      <c r="A19" s="332"/>
      <c r="B19" s="332"/>
      <c r="D19" s="35" t="s">
        <v>92</v>
      </c>
      <c r="E19" s="35" t="s">
        <v>48</v>
      </c>
      <c r="F19" s="35" t="s">
        <v>49</v>
      </c>
      <c r="G19" s="35" t="s">
        <v>50</v>
      </c>
      <c r="H19" s="653" t="s">
        <v>67</v>
      </c>
      <c r="I19" s="653"/>
      <c r="J19" s="35" t="s">
        <v>68</v>
      </c>
      <c r="K19" s="35" t="s">
        <v>182</v>
      </c>
      <c r="L19" s="653" t="s">
        <v>183</v>
      </c>
      <c r="M19" s="653"/>
      <c r="N19" s="35" t="s">
        <v>207</v>
      </c>
      <c r="O19" s="35" t="s">
        <v>208</v>
      </c>
      <c r="P19" s="653" t="s">
        <v>209</v>
      </c>
      <c r="Q19" s="653"/>
      <c r="R19" s="35" t="s">
        <v>210</v>
      </c>
      <c r="S19" s="35" t="s">
        <v>209</v>
      </c>
      <c r="T19" s="653" t="s">
        <v>210</v>
      </c>
      <c r="U19" s="653"/>
      <c r="V19" s="35" t="s">
        <v>211</v>
      </c>
      <c r="W19" s="35" t="s">
        <v>212</v>
      </c>
    </row>
    <row r="20" spans="1:23" ht="14.25" hidden="1" customHeight="1">
      <c r="C20" s="253"/>
      <c r="D20" s="261">
        <v>0</v>
      </c>
      <c r="E20" s="329"/>
      <c r="F20" s="329"/>
      <c r="G20" s="104"/>
      <c r="H20" s="261"/>
      <c r="I20" s="261"/>
      <c r="J20" s="189"/>
      <c r="K20" s="104"/>
      <c r="L20" s="189"/>
      <c r="M20" s="189"/>
      <c r="N20" s="330"/>
      <c r="O20" s="104"/>
      <c r="P20" s="189"/>
      <c r="Q20" s="189"/>
      <c r="R20" s="331"/>
      <c r="S20" s="104"/>
      <c r="T20" s="189"/>
      <c r="U20" s="189"/>
      <c r="V20" s="331"/>
      <c r="W20" s="104"/>
    </row>
    <row r="21" spans="1:23" ht="17.100000000000001" customHeight="1">
      <c r="A21" s="176">
        <v>4</v>
      </c>
      <c r="B21" s="86"/>
      <c r="C21" s="253"/>
      <c r="D21" s="641">
        <v>1</v>
      </c>
      <c r="E21" s="642" t="s">
        <v>582</v>
      </c>
      <c r="F21" s="644" t="s">
        <v>1438</v>
      </c>
      <c r="G21" s="647" t="s">
        <v>84</v>
      </c>
      <c r="H21" s="641"/>
      <c r="I21" s="641">
        <v>1</v>
      </c>
      <c r="J21" s="655" t="s">
        <v>631</v>
      </c>
      <c r="K21" s="637" t="s">
        <v>84</v>
      </c>
      <c r="L21" s="635"/>
      <c r="M21" s="635" t="s">
        <v>92</v>
      </c>
      <c r="N21" s="640"/>
      <c r="O21" s="637" t="s">
        <v>84</v>
      </c>
      <c r="P21" s="635"/>
      <c r="Q21" s="635" t="s">
        <v>92</v>
      </c>
      <c r="R21" s="636"/>
      <c r="S21" s="637" t="s">
        <v>84</v>
      </c>
      <c r="T21" s="104"/>
      <c r="U21" s="104" t="s">
        <v>92</v>
      </c>
      <c r="V21" s="592"/>
      <c r="W21" s="251"/>
    </row>
    <row r="22" spans="1:23" ht="17.100000000000001" customHeight="1">
      <c r="A22" s="176"/>
      <c r="B22" s="86"/>
      <c r="C22" s="138"/>
      <c r="D22" s="641"/>
      <c r="E22" s="642"/>
      <c r="F22" s="645"/>
      <c r="G22" s="647"/>
      <c r="H22" s="641"/>
      <c r="I22" s="641"/>
      <c r="J22" s="656"/>
      <c r="K22" s="637"/>
      <c r="L22" s="635"/>
      <c r="M22" s="635"/>
      <c r="N22" s="640"/>
      <c r="O22" s="637"/>
      <c r="P22" s="635"/>
      <c r="Q22" s="635"/>
      <c r="R22" s="636"/>
      <c r="S22" s="637"/>
      <c r="T22" s="536"/>
      <c r="U22" s="100"/>
      <c r="V22" s="101"/>
      <c r="W22" s="102"/>
    </row>
    <row r="23" spans="1:23" ht="17.100000000000001" customHeight="1">
      <c r="A23" s="176"/>
      <c r="B23" s="86"/>
      <c r="C23" s="138"/>
      <c r="D23" s="639"/>
      <c r="E23" s="643"/>
      <c r="F23" s="645"/>
      <c r="G23" s="638"/>
      <c r="H23" s="639"/>
      <c r="I23" s="639"/>
      <c r="J23" s="656"/>
      <c r="K23" s="638"/>
      <c r="L23" s="639"/>
      <c r="M23" s="639"/>
      <c r="N23" s="636"/>
      <c r="O23" s="638"/>
      <c r="P23" s="189"/>
      <c r="Q23" s="100"/>
      <c r="R23" s="101"/>
      <c r="S23" s="486"/>
      <c r="T23" s="486"/>
      <c r="U23" s="486"/>
      <c r="V23" s="486"/>
      <c r="W23" s="102"/>
    </row>
    <row r="24" spans="1:23" ht="15" customHeight="1">
      <c r="A24" s="176"/>
      <c r="B24" s="86"/>
      <c r="C24" s="138"/>
      <c r="D24" s="639"/>
      <c r="E24" s="643"/>
      <c r="F24" s="645"/>
      <c r="G24" s="638"/>
      <c r="H24" s="639"/>
      <c r="I24" s="639"/>
      <c r="J24" s="657"/>
      <c r="K24" s="638"/>
      <c r="L24" s="100"/>
      <c r="M24" s="101"/>
      <c r="N24" s="101"/>
      <c r="O24" s="101"/>
      <c r="P24" s="101"/>
      <c r="Q24" s="101"/>
      <c r="R24" s="101"/>
      <c r="S24" s="486"/>
      <c r="T24" s="486"/>
      <c r="U24" s="486"/>
      <c r="V24" s="486"/>
      <c r="W24" s="102"/>
    </row>
    <row r="25" spans="1:23" ht="15" customHeight="1">
      <c r="A25" s="176"/>
      <c r="B25" s="86"/>
      <c r="C25" s="138"/>
      <c r="D25" s="639"/>
      <c r="E25" s="643"/>
      <c r="F25" s="646"/>
      <c r="G25" s="638"/>
      <c r="H25" s="100"/>
      <c r="I25" s="101"/>
      <c r="J25" s="101"/>
      <c r="K25" s="101"/>
      <c r="L25" s="101"/>
      <c r="M25" s="101"/>
      <c r="N25" s="101"/>
      <c r="O25" s="101"/>
      <c r="P25" s="101"/>
      <c r="Q25" s="101"/>
      <c r="R25" s="101"/>
      <c r="S25" s="486"/>
      <c r="T25" s="486"/>
      <c r="U25" s="486"/>
      <c r="V25" s="486"/>
      <c r="W25" s="102"/>
    </row>
    <row r="26" spans="1:23" ht="17.100000000000001" customHeight="1">
      <c r="D26" s="100"/>
      <c r="E26" s="101"/>
      <c r="F26" s="101"/>
      <c r="G26" s="101"/>
      <c r="H26" s="101"/>
      <c r="I26" s="101"/>
      <c r="J26" s="101"/>
      <c r="K26" s="101"/>
      <c r="L26" s="101"/>
      <c r="M26" s="101"/>
      <c r="N26" s="101"/>
      <c r="O26" s="101"/>
      <c r="P26" s="101"/>
      <c r="Q26" s="101"/>
      <c r="R26" s="101"/>
      <c r="S26" s="101"/>
      <c r="T26" s="101"/>
      <c r="U26" s="101"/>
      <c r="V26" s="101"/>
      <c r="W26" s="102"/>
    </row>
    <row r="27" spans="1:23" ht="3" customHeight="1"/>
    <row r="28" spans="1:23" ht="11.25" hidden="1" customHeight="1"/>
    <row r="29" spans="1:23" ht="0.95" customHeight="1"/>
    <row r="30" spans="1:23" ht="23.25" customHeight="1"/>
    <row r="31" spans="1:23" ht="3" customHeight="1"/>
    <row r="32" spans="1:23" ht="17.100000000000001" customHeight="1">
      <c r="E32" s="648" t="s">
        <v>643</v>
      </c>
      <c r="F32" s="648"/>
      <c r="G32" s="648"/>
      <c r="H32" s="648"/>
      <c r="I32" s="648"/>
      <c r="J32" s="648"/>
      <c r="K32" s="648"/>
      <c r="L32" s="648"/>
      <c r="M32" s="648"/>
      <c r="N32" s="648"/>
      <c r="O32" s="648"/>
      <c r="P32" s="648"/>
      <c r="Q32" s="648"/>
      <c r="R32" s="648"/>
      <c r="S32" s="648"/>
      <c r="T32" s="648"/>
      <c r="U32" s="648"/>
      <c r="V32" s="648"/>
      <c r="W32" s="648"/>
    </row>
    <row r="33" spans="5:23" ht="36.950000000000003" customHeight="1">
      <c r="E33" s="649" t="s">
        <v>645</v>
      </c>
      <c r="F33" s="650"/>
      <c r="G33" s="650"/>
      <c r="H33" s="650"/>
      <c r="I33" s="650"/>
      <c r="J33" s="650"/>
      <c r="K33" s="650"/>
      <c r="L33" s="650"/>
      <c r="M33" s="650"/>
      <c r="N33" s="650"/>
      <c r="O33" s="650"/>
      <c r="P33" s="650"/>
      <c r="Q33" s="650"/>
      <c r="R33" s="650"/>
      <c r="S33" s="650"/>
      <c r="T33" s="650"/>
      <c r="U33" s="650"/>
      <c r="V33" s="650"/>
      <c r="W33" s="650"/>
    </row>
    <row r="34" spans="5:23" ht="17.100000000000001" customHeight="1">
      <c r="E34" s="649" t="s">
        <v>646</v>
      </c>
      <c r="F34" s="650"/>
      <c r="G34" s="650"/>
      <c r="H34" s="650"/>
      <c r="I34" s="650"/>
      <c r="J34" s="650"/>
      <c r="K34" s="650"/>
      <c r="L34" s="650"/>
      <c r="M34" s="650"/>
      <c r="N34" s="650"/>
      <c r="O34" s="650"/>
      <c r="P34" s="650"/>
      <c r="Q34" s="650"/>
      <c r="R34" s="650"/>
      <c r="S34" s="650"/>
      <c r="T34" s="650"/>
      <c r="U34" s="650"/>
      <c r="V34" s="650"/>
      <c r="W34" s="650"/>
    </row>
    <row r="35" spans="5:23" ht="27" customHeight="1">
      <c r="E35" s="649" t="s">
        <v>647</v>
      </c>
      <c r="F35" s="650"/>
      <c r="G35" s="650"/>
      <c r="H35" s="650"/>
      <c r="I35" s="650"/>
      <c r="J35" s="650"/>
      <c r="K35" s="650"/>
      <c r="L35" s="650"/>
      <c r="M35" s="650"/>
      <c r="N35" s="650"/>
      <c r="O35" s="650"/>
      <c r="P35" s="650"/>
      <c r="Q35" s="650"/>
      <c r="R35" s="650"/>
      <c r="S35" s="650"/>
      <c r="T35" s="650"/>
      <c r="U35" s="650"/>
      <c r="V35" s="650"/>
      <c r="W35" s="650"/>
    </row>
    <row r="36" spans="5:23" ht="17.100000000000001" customHeight="1">
      <c r="E36" s="649" t="s">
        <v>648</v>
      </c>
      <c r="F36" s="650"/>
      <c r="G36" s="650"/>
      <c r="H36" s="650"/>
      <c r="I36" s="650"/>
      <c r="J36" s="650"/>
      <c r="K36" s="650"/>
      <c r="L36" s="650"/>
      <c r="M36" s="650"/>
      <c r="N36" s="650"/>
      <c r="O36" s="650"/>
      <c r="P36" s="650"/>
      <c r="Q36" s="650"/>
      <c r="R36" s="650"/>
      <c r="S36" s="650"/>
      <c r="T36" s="650"/>
      <c r="U36" s="650"/>
      <c r="V36" s="650"/>
      <c r="W36" s="650"/>
    </row>
    <row r="37" spans="5:23" ht="15" customHeight="1">
      <c r="E37" s="489"/>
      <c r="F37" s="186"/>
      <c r="G37" s="186"/>
      <c r="H37" s="186"/>
      <c r="I37" s="186"/>
      <c r="J37" s="186"/>
      <c r="K37" s="186"/>
      <c r="L37" s="186"/>
      <c r="M37" s="186"/>
      <c r="N37" s="186"/>
      <c r="O37" s="186"/>
      <c r="P37" s="186"/>
      <c r="Q37" s="186"/>
      <c r="R37" s="186"/>
      <c r="S37" s="186"/>
      <c r="T37" s="186"/>
      <c r="U37" s="186"/>
      <c r="V37" s="186"/>
      <c r="W37" s="186"/>
    </row>
    <row r="38" spans="5:23" ht="15" customHeight="1">
      <c r="E38" s="648" t="s">
        <v>644</v>
      </c>
      <c r="F38" s="648"/>
      <c r="G38" s="648"/>
      <c r="H38" s="648"/>
      <c r="I38" s="648"/>
      <c r="J38" s="648"/>
      <c r="K38" s="648"/>
      <c r="L38" s="648"/>
      <c r="M38" s="648"/>
      <c r="N38" s="648"/>
      <c r="O38" s="648"/>
      <c r="P38" s="648"/>
      <c r="Q38" s="648"/>
      <c r="R38" s="648"/>
      <c r="S38" s="648"/>
      <c r="T38" s="648"/>
      <c r="U38" s="648"/>
      <c r="V38" s="648"/>
      <c r="W38" s="648"/>
    </row>
    <row r="39" spans="5:23" ht="17.100000000000001" customHeight="1">
      <c r="E39" s="649" t="s">
        <v>649</v>
      </c>
      <c r="F39" s="650"/>
      <c r="G39" s="650"/>
      <c r="H39" s="650"/>
      <c r="I39" s="650"/>
      <c r="J39" s="650"/>
      <c r="K39" s="650"/>
      <c r="L39" s="650"/>
      <c r="M39" s="650"/>
      <c r="N39" s="650"/>
      <c r="O39" s="650"/>
      <c r="P39" s="650"/>
      <c r="Q39" s="650"/>
      <c r="R39" s="650"/>
      <c r="S39" s="650"/>
      <c r="T39" s="650"/>
      <c r="U39" s="650"/>
      <c r="V39" s="650"/>
      <c r="W39" s="650"/>
    </row>
    <row r="40" spans="5:23" ht="17.100000000000001" customHeight="1">
      <c r="E40" s="649" t="s">
        <v>650</v>
      </c>
      <c r="F40" s="650"/>
      <c r="G40" s="650"/>
      <c r="H40" s="650"/>
      <c r="I40" s="650"/>
      <c r="J40" s="650"/>
      <c r="K40" s="650"/>
      <c r="L40" s="650"/>
      <c r="M40" s="650"/>
      <c r="N40" s="650"/>
      <c r="O40" s="650"/>
      <c r="P40" s="650"/>
      <c r="Q40" s="650"/>
      <c r="R40" s="650"/>
      <c r="S40" s="650"/>
      <c r="T40" s="650"/>
      <c r="U40" s="650"/>
      <c r="V40" s="650"/>
      <c r="W40" s="650"/>
    </row>
  </sheetData>
  <sheetProtection algorithmName="SHA-512" hashValue="fIl35wq8zOdcmMv4oD8jGrE9i+M24XuUr4O/HGVG5poLaT1KtCdlQXNj4F+iXP9vci7oZdEoiYbdvCH6j/oEFQ==" saltValue="qux/mWtpSA/7+JlhQ3NTZA==" spinCount="100000"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81"/>
  <sheetViews>
    <sheetView showGridLines="0" zoomScaleNormal="100" workbookViewId="0"/>
  </sheetViews>
  <sheetFormatPr defaultRowHeight="11.25"/>
  <cols>
    <col min="3" max="3" width="20.7109375" customWidth="1"/>
    <col min="4" max="4" width="25.140625" customWidth="1"/>
  </cols>
  <sheetData>
    <row r="1" spans="1:10">
      <c r="A1" s="589" t="s">
        <v>1437</v>
      </c>
      <c r="B1" s="589" t="s">
        <v>1453</v>
      </c>
      <c r="C1" s="589" t="s">
        <v>1454</v>
      </c>
      <c r="D1" s="589" t="s">
        <v>1455</v>
      </c>
      <c r="E1" s="589" t="s">
        <v>1456</v>
      </c>
      <c r="F1" s="589" t="s">
        <v>1457</v>
      </c>
      <c r="G1" s="589" t="s">
        <v>1458</v>
      </c>
      <c r="H1" s="589" t="s">
        <v>1459</v>
      </c>
      <c r="I1" s="589" t="s">
        <v>1460</v>
      </c>
    </row>
    <row r="2" spans="1:10">
      <c r="A2" s="589">
        <v>1</v>
      </c>
      <c r="B2" s="589" t="s">
        <v>1461</v>
      </c>
      <c r="C2" s="589" t="s">
        <v>126</v>
      </c>
      <c r="D2" s="589" t="s">
        <v>1462</v>
      </c>
      <c r="E2" s="589" t="s">
        <v>1463</v>
      </c>
      <c r="F2" s="589" t="s">
        <v>1464</v>
      </c>
      <c r="G2" s="589" t="s">
        <v>1465</v>
      </c>
      <c r="H2" s="589"/>
      <c r="I2" s="589"/>
      <c r="J2" t="s">
        <v>1752</v>
      </c>
    </row>
    <row r="3" spans="1:10">
      <c r="A3" s="589">
        <v>2</v>
      </c>
      <c r="B3" s="589" t="s">
        <v>1461</v>
      </c>
      <c r="C3" s="589" t="s">
        <v>126</v>
      </c>
      <c r="D3" s="589" t="s">
        <v>1466</v>
      </c>
      <c r="E3" s="589" t="s">
        <v>1467</v>
      </c>
      <c r="F3" s="589" t="s">
        <v>1468</v>
      </c>
      <c r="G3" s="589" t="s">
        <v>1469</v>
      </c>
      <c r="H3" s="589" t="s">
        <v>1470</v>
      </c>
      <c r="I3" s="589"/>
      <c r="J3" t="s">
        <v>1752</v>
      </c>
    </row>
    <row r="4" spans="1:10">
      <c r="A4" s="589">
        <v>3</v>
      </c>
      <c r="B4" s="589" t="s">
        <v>1461</v>
      </c>
      <c r="C4" s="589" t="s">
        <v>126</v>
      </c>
      <c r="D4" s="589" t="s">
        <v>1471</v>
      </c>
      <c r="E4" s="589" t="s">
        <v>1472</v>
      </c>
      <c r="F4" s="589" t="s">
        <v>1473</v>
      </c>
      <c r="G4" s="589" t="s">
        <v>1474</v>
      </c>
      <c r="H4" s="589" t="s">
        <v>1475</v>
      </c>
      <c r="I4" s="589"/>
      <c r="J4" t="s">
        <v>1752</v>
      </c>
    </row>
    <row r="5" spans="1:10">
      <c r="A5" s="589">
        <v>4</v>
      </c>
      <c r="B5" s="589" t="s">
        <v>1461</v>
      </c>
      <c r="C5" s="589" t="s">
        <v>126</v>
      </c>
      <c r="D5" s="589" t="s">
        <v>1476</v>
      </c>
      <c r="E5" s="589" t="s">
        <v>1477</v>
      </c>
      <c r="F5" s="589" t="s">
        <v>1478</v>
      </c>
      <c r="G5" s="589" t="s">
        <v>1479</v>
      </c>
      <c r="H5" s="589"/>
      <c r="I5" s="589"/>
      <c r="J5" t="s">
        <v>1752</v>
      </c>
    </row>
    <row r="6" spans="1:10">
      <c r="A6" s="589">
        <v>5</v>
      </c>
      <c r="B6" s="589" t="s">
        <v>1461</v>
      </c>
      <c r="C6" s="589" t="s">
        <v>126</v>
      </c>
      <c r="D6" s="589" t="s">
        <v>1480</v>
      </c>
      <c r="E6" s="589" t="s">
        <v>1481</v>
      </c>
      <c r="F6" s="589" t="s">
        <v>1478</v>
      </c>
      <c r="G6" s="589" t="s">
        <v>1482</v>
      </c>
      <c r="H6" s="589"/>
      <c r="I6" s="589"/>
      <c r="J6" t="s">
        <v>1752</v>
      </c>
    </row>
    <row r="7" spans="1:10">
      <c r="A7" s="589">
        <v>6</v>
      </c>
      <c r="B7" s="589" t="s">
        <v>1461</v>
      </c>
      <c r="C7" s="589" t="s">
        <v>126</v>
      </c>
      <c r="D7" s="589" t="s">
        <v>1483</v>
      </c>
      <c r="E7" s="589" t="s">
        <v>1484</v>
      </c>
      <c r="F7" s="589" t="s">
        <v>1485</v>
      </c>
      <c r="G7" s="589" t="s">
        <v>1486</v>
      </c>
      <c r="H7" s="589"/>
      <c r="I7" s="589"/>
      <c r="J7" t="s">
        <v>1752</v>
      </c>
    </row>
    <row r="8" spans="1:10">
      <c r="A8" s="589">
        <v>7</v>
      </c>
      <c r="B8" s="589" t="s">
        <v>1461</v>
      </c>
      <c r="C8" s="589" t="s">
        <v>126</v>
      </c>
      <c r="D8" s="589" t="s">
        <v>1487</v>
      </c>
      <c r="E8" s="589" t="s">
        <v>1488</v>
      </c>
      <c r="F8" s="589" t="s">
        <v>1489</v>
      </c>
      <c r="G8" s="589" t="s">
        <v>1474</v>
      </c>
      <c r="H8" s="589" t="s">
        <v>1490</v>
      </c>
      <c r="I8" s="589"/>
      <c r="J8" t="s">
        <v>1752</v>
      </c>
    </row>
    <row r="9" spans="1:10">
      <c r="A9" s="589">
        <v>8</v>
      </c>
      <c r="B9" s="589" t="s">
        <v>1461</v>
      </c>
      <c r="C9" s="589" t="s">
        <v>126</v>
      </c>
      <c r="D9" s="589" t="s">
        <v>1491</v>
      </c>
      <c r="E9" s="589" t="s">
        <v>1492</v>
      </c>
      <c r="F9" s="589" t="s">
        <v>1493</v>
      </c>
      <c r="G9" s="589" t="s">
        <v>1494</v>
      </c>
      <c r="H9" s="589" t="s">
        <v>1495</v>
      </c>
      <c r="I9" s="589"/>
      <c r="J9" t="s">
        <v>1752</v>
      </c>
    </row>
    <row r="10" spans="1:10">
      <c r="A10" s="589">
        <v>9</v>
      </c>
      <c r="B10" s="589" t="s">
        <v>1461</v>
      </c>
      <c r="C10" s="589" t="s">
        <v>126</v>
      </c>
      <c r="D10" s="589" t="s">
        <v>1496</v>
      </c>
      <c r="E10" s="589" t="s">
        <v>1497</v>
      </c>
      <c r="F10" s="589" t="s">
        <v>1498</v>
      </c>
      <c r="G10" s="589" t="s">
        <v>1499</v>
      </c>
      <c r="H10" s="589"/>
      <c r="I10" s="589"/>
      <c r="J10" t="s">
        <v>1752</v>
      </c>
    </row>
    <row r="11" spans="1:10">
      <c r="A11" s="589">
        <v>10</v>
      </c>
      <c r="B11" s="589" t="s">
        <v>1461</v>
      </c>
      <c r="C11" s="589" t="s">
        <v>126</v>
      </c>
      <c r="D11" s="589" t="s">
        <v>1500</v>
      </c>
      <c r="E11" s="589" t="s">
        <v>1501</v>
      </c>
      <c r="F11" s="589" t="s">
        <v>1502</v>
      </c>
      <c r="G11" s="589" t="s">
        <v>1503</v>
      </c>
      <c r="H11" s="589"/>
      <c r="I11" s="589"/>
      <c r="J11" t="s">
        <v>1752</v>
      </c>
    </row>
    <row r="12" spans="1:10">
      <c r="A12" s="589">
        <v>11</v>
      </c>
      <c r="B12" s="589" t="s">
        <v>1461</v>
      </c>
      <c r="C12" s="589" t="s">
        <v>126</v>
      </c>
      <c r="D12" s="589" t="s">
        <v>1504</v>
      </c>
      <c r="E12" s="589" t="s">
        <v>1505</v>
      </c>
      <c r="F12" s="589" t="s">
        <v>1506</v>
      </c>
      <c r="G12" s="589" t="s">
        <v>1474</v>
      </c>
      <c r="H12" s="589"/>
      <c r="I12" s="589"/>
      <c r="J12" t="s">
        <v>1752</v>
      </c>
    </row>
    <row r="13" spans="1:10">
      <c r="A13" s="589">
        <v>12</v>
      </c>
      <c r="B13" s="589" t="s">
        <v>1461</v>
      </c>
      <c r="C13" s="589" t="s">
        <v>126</v>
      </c>
      <c r="D13" s="589" t="s">
        <v>1507</v>
      </c>
      <c r="E13" s="589" t="s">
        <v>1508</v>
      </c>
      <c r="F13" s="589" t="s">
        <v>1509</v>
      </c>
      <c r="G13" s="589" t="s">
        <v>1474</v>
      </c>
      <c r="H13" s="589"/>
      <c r="I13" s="589"/>
      <c r="J13" t="s">
        <v>1752</v>
      </c>
    </row>
    <row r="14" spans="1:10">
      <c r="A14" s="589">
        <v>13</v>
      </c>
      <c r="B14" s="589" t="s">
        <v>1461</v>
      </c>
      <c r="C14" s="589" t="s">
        <v>126</v>
      </c>
      <c r="D14" s="589" t="s">
        <v>1510</v>
      </c>
      <c r="E14" s="589" t="s">
        <v>1511</v>
      </c>
      <c r="F14" s="589" t="s">
        <v>1512</v>
      </c>
      <c r="G14" s="589" t="s">
        <v>1513</v>
      </c>
      <c r="H14" s="589"/>
      <c r="I14" s="589"/>
      <c r="J14" t="s">
        <v>1752</v>
      </c>
    </row>
    <row r="15" spans="1:10">
      <c r="A15" s="589">
        <v>14</v>
      </c>
      <c r="B15" s="589" t="s">
        <v>1461</v>
      </c>
      <c r="C15" s="589" t="s">
        <v>126</v>
      </c>
      <c r="D15" s="589" t="s">
        <v>1514</v>
      </c>
      <c r="E15" s="589" t="s">
        <v>1515</v>
      </c>
      <c r="F15" s="589" t="s">
        <v>1516</v>
      </c>
      <c r="G15" s="589" t="s">
        <v>1517</v>
      </c>
      <c r="H15" s="589"/>
      <c r="I15" s="589"/>
      <c r="J15" t="s">
        <v>1752</v>
      </c>
    </row>
    <row r="16" spans="1:10">
      <c r="A16" s="589">
        <v>15</v>
      </c>
      <c r="B16" s="589" t="s">
        <v>1461</v>
      </c>
      <c r="C16" s="589" t="s">
        <v>126</v>
      </c>
      <c r="D16" s="589" t="s">
        <v>1518</v>
      </c>
      <c r="E16" s="589" t="s">
        <v>1519</v>
      </c>
      <c r="F16" s="589" t="s">
        <v>1516</v>
      </c>
      <c r="G16" s="589" t="s">
        <v>1520</v>
      </c>
      <c r="H16" s="589"/>
      <c r="I16" s="589"/>
      <c r="J16" t="s">
        <v>1752</v>
      </c>
    </row>
    <row r="17" spans="1:10">
      <c r="A17" s="589">
        <v>16</v>
      </c>
      <c r="B17" s="589" t="s">
        <v>1461</v>
      </c>
      <c r="C17" s="589" t="s">
        <v>126</v>
      </c>
      <c r="D17" s="589" t="s">
        <v>1521</v>
      </c>
      <c r="E17" s="589" t="s">
        <v>1522</v>
      </c>
      <c r="F17" s="589" t="s">
        <v>1523</v>
      </c>
      <c r="G17" s="589" t="s">
        <v>1474</v>
      </c>
      <c r="H17" s="589"/>
      <c r="I17" s="589"/>
      <c r="J17" t="s">
        <v>1752</v>
      </c>
    </row>
    <row r="18" spans="1:10">
      <c r="A18" s="589">
        <v>17</v>
      </c>
      <c r="B18" s="589" t="s">
        <v>1461</v>
      </c>
      <c r="C18" s="589" t="s">
        <v>126</v>
      </c>
      <c r="D18" s="589" t="s">
        <v>1524</v>
      </c>
      <c r="E18" s="589" t="s">
        <v>1525</v>
      </c>
      <c r="F18" s="589" t="s">
        <v>1526</v>
      </c>
      <c r="G18" s="589" t="s">
        <v>1527</v>
      </c>
      <c r="H18" s="589"/>
      <c r="I18" s="589"/>
      <c r="J18" t="s">
        <v>1752</v>
      </c>
    </row>
    <row r="19" spans="1:10">
      <c r="A19" s="589">
        <v>18</v>
      </c>
      <c r="B19" s="589" t="s">
        <v>1461</v>
      </c>
      <c r="C19" s="589" t="s">
        <v>126</v>
      </c>
      <c r="D19" s="589" t="s">
        <v>1528</v>
      </c>
      <c r="E19" s="589" t="s">
        <v>1529</v>
      </c>
      <c r="F19" s="589" t="s">
        <v>1530</v>
      </c>
      <c r="G19" s="589" t="s">
        <v>1531</v>
      </c>
      <c r="H19" s="589"/>
      <c r="I19" s="589"/>
      <c r="J19" t="s">
        <v>1752</v>
      </c>
    </row>
    <row r="20" spans="1:10">
      <c r="A20" s="589">
        <v>19</v>
      </c>
      <c r="B20" s="589" t="s">
        <v>1461</v>
      </c>
      <c r="C20" s="589" t="s">
        <v>126</v>
      </c>
      <c r="D20" s="589" t="s">
        <v>1532</v>
      </c>
      <c r="E20" s="589" t="s">
        <v>1533</v>
      </c>
      <c r="F20" s="589" t="s">
        <v>1534</v>
      </c>
      <c r="G20" s="589" t="s">
        <v>1482</v>
      </c>
      <c r="H20" s="589" t="s">
        <v>1535</v>
      </c>
      <c r="I20" s="589"/>
      <c r="J20" t="s">
        <v>1752</v>
      </c>
    </row>
    <row r="21" spans="1:10">
      <c r="A21" s="589">
        <v>20</v>
      </c>
      <c r="B21" s="589" t="s">
        <v>1461</v>
      </c>
      <c r="C21" s="589" t="s">
        <v>126</v>
      </c>
      <c r="D21" s="589" t="s">
        <v>1536</v>
      </c>
      <c r="E21" s="589" t="s">
        <v>1537</v>
      </c>
      <c r="F21" s="589" t="s">
        <v>1538</v>
      </c>
      <c r="G21" s="589" t="s">
        <v>1539</v>
      </c>
      <c r="H21" s="589" t="s">
        <v>1540</v>
      </c>
      <c r="I21" s="589"/>
      <c r="J21" t="s">
        <v>1752</v>
      </c>
    </row>
    <row r="22" spans="1:10">
      <c r="A22" s="589">
        <v>21</v>
      </c>
      <c r="B22" s="589" t="s">
        <v>1461</v>
      </c>
      <c r="C22" s="589" t="s">
        <v>126</v>
      </c>
      <c r="D22" s="589" t="s">
        <v>1541</v>
      </c>
      <c r="E22" s="589" t="s">
        <v>1542</v>
      </c>
      <c r="F22" s="589" t="s">
        <v>1543</v>
      </c>
      <c r="G22" s="589" t="s">
        <v>1465</v>
      </c>
      <c r="H22" s="589" t="s">
        <v>1544</v>
      </c>
      <c r="I22" s="589"/>
      <c r="J22" t="s">
        <v>1752</v>
      </c>
    </row>
    <row r="23" spans="1:10">
      <c r="A23" s="589">
        <v>22</v>
      </c>
      <c r="B23" s="589" t="s">
        <v>1461</v>
      </c>
      <c r="C23" s="589" t="s">
        <v>126</v>
      </c>
      <c r="D23" s="589" t="s">
        <v>1545</v>
      </c>
      <c r="E23" s="589" t="s">
        <v>1546</v>
      </c>
      <c r="F23" s="589" t="s">
        <v>1547</v>
      </c>
      <c r="G23" s="589" t="s">
        <v>1548</v>
      </c>
      <c r="H23" s="589"/>
      <c r="I23" s="589"/>
      <c r="J23" t="s">
        <v>1752</v>
      </c>
    </row>
    <row r="24" spans="1:10">
      <c r="A24" s="589">
        <v>23</v>
      </c>
      <c r="B24" s="589" t="s">
        <v>1461</v>
      </c>
      <c r="C24" s="589" t="s">
        <v>126</v>
      </c>
      <c r="D24" s="589" t="s">
        <v>1549</v>
      </c>
      <c r="E24" s="589" t="s">
        <v>1550</v>
      </c>
      <c r="F24" s="589" t="s">
        <v>1551</v>
      </c>
      <c r="G24" s="589" t="s">
        <v>1474</v>
      </c>
      <c r="H24" s="589"/>
      <c r="I24" s="589"/>
      <c r="J24" t="s">
        <v>1752</v>
      </c>
    </row>
    <row r="25" spans="1:10">
      <c r="A25" s="589">
        <v>24</v>
      </c>
      <c r="B25" s="589" t="s">
        <v>1461</v>
      </c>
      <c r="C25" s="589" t="s">
        <v>126</v>
      </c>
      <c r="D25" s="589" t="s">
        <v>1552</v>
      </c>
      <c r="E25" s="589" t="s">
        <v>1553</v>
      </c>
      <c r="F25" s="589" t="s">
        <v>1554</v>
      </c>
      <c r="G25" s="589" t="s">
        <v>1555</v>
      </c>
      <c r="H25" s="589"/>
      <c r="I25" s="589"/>
      <c r="J25" t="s">
        <v>1752</v>
      </c>
    </row>
    <row r="26" spans="1:10">
      <c r="A26" s="589">
        <v>25</v>
      </c>
      <c r="B26" s="589" t="s">
        <v>1461</v>
      </c>
      <c r="C26" s="589" t="s">
        <v>126</v>
      </c>
      <c r="D26" s="589" t="s">
        <v>1556</v>
      </c>
      <c r="E26" s="589" t="s">
        <v>1557</v>
      </c>
      <c r="F26" s="589" t="s">
        <v>1558</v>
      </c>
      <c r="G26" s="589" t="s">
        <v>1548</v>
      </c>
      <c r="H26" s="589"/>
      <c r="I26" s="589"/>
      <c r="J26" t="s">
        <v>1752</v>
      </c>
    </row>
    <row r="27" spans="1:10">
      <c r="A27" s="589">
        <v>26</v>
      </c>
      <c r="B27" s="589" t="s">
        <v>1461</v>
      </c>
      <c r="C27" s="589" t="s">
        <v>126</v>
      </c>
      <c r="D27" s="589" t="s">
        <v>1559</v>
      </c>
      <c r="E27" s="589" t="s">
        <v>1560</v>
      </c>
      <c r="F27" s="589" t="s">
        <v>1561</v>
      </c>
      <c r="G27" s="589" t="s">
        <v>1562</v>
      </c>
      <c r="H27" s="589"/>
      <c r="I27" s="589"/>
      <c r="J27" t="s">
        <v>1752</v>
      </c>
    </row>
    <row r="28" spans="1:10">
      <c r="A28" s="589">
        <v>27</v>
      </c>
      <c r="B28" s="589" t="s">
        <v>1461</v>
      </c>
      <c r="C28" s="589" t="s">
        <v>126</v>
      </c>
      <c r="D28" s="589" t="s">
        <v>1563</v>
      </c>
      <c r="E28" s="589" t="s">
        <v>1564</v>
      </c>
      <c r="F28" s="589" t="s">
        <v>1565</v>
      </c>
      <c r="G28" s="589" t="s">
        <v>1555</v>
      </c>
      <c r="H28" s="589"/>
      <c r="I28" s="589"/>
      <c r="J28" t="s">
        <v>1752</v>
      </c>
    </row>
    <row r="29" spans="1:10">
      <c r="A29" s="589">
        <v>28</v>
      </c>
      <c r="B29" s="589" t="s">
        <v>1461</v>
      </c>
      <c r="C29" s="589" t="s">
        <v>126</v>
      </c>
      <c r="D29" s="589" t="s">
        <v>1566</v>
      </c>
      <c r="E29" s="589" t="s">
        <v>1567</v>
      </c>
      <c r="F29" s="589" t="s">
        <v>1568</v>
      </c>
      <c r="G29" s="589" t="s">
        <v>1569</v>
      </c>
      <c r="H29" s="589" t="s">
        <v>1570</v>
      </c>
      <c r="I29" s="589"/>
      <c r="J29" t="s">
        <v>1752</v>
      </c>
    </row>
    <row r="30" spans="1:10">
      <c r="A30" s="589">
        <v>29</v>
      </c>
      <c r="B30" s="589" t="s">
        <v>1461</v>
      </c>
      <c r="C30" s="589" t="s">
        <v>126</v>
      </c>
      <c r="D30" s="589" t="s">
        <v>1571</v>
      </c>
      <c r="E30" s="589" t="s">
        <v>1572</v>
      </c>
      <c r="F30" s="589" t="s">
        <v>1573</v>
      </c>
      <c r="G30" s="589" t="s">
        <v>1574</v>
      </c>
      <c r="H30" s="589" t="s">
        <v>1575</v>
      </c>
      <c r="I30" s="589"/>
      <c r="J30" t="s">
        <v>1752</v>
      </c>
    </row>
    <row r="31" spans="1:10">
      <c r="A31" s="589">
        <v>30</v>
      </c>
      <c r="B31" s="589" t="s">
        <v>1461</v>
      </c>
      <c r="C31" s="589" t="s">
        <v>126</v>
      </c>
      <c r="D31" s="589" t="s">
        <v>1576</v>
      </c>
      <c r="E31" s="589" t="s">
        <v>1577</v>
      </c>
      <c r="F31" s="589" t="s">
        <v>1578</v>
      </c>
      <c r="G31" s="589" t="s">
        <v>1569</v>
      </c>
      <c r="H31" s="589" t="s">
        <v>1579</v>
      </c>
      <c r="I31" s="589"/>
      <c r="J31" t="s">
        <v>1752</v>
      </c>
    </row>
    <row r="32" spans="1:10">
      <c r="A32" s="589">
        <v>31</v>
      </c>
      <c r="B32" s="589" t="s">
        <v>1461</v>
      </c>
      <c r="C32" s="589" t="s">
        <v>126</v>
      </c>
      <c r="D32" s="589" t="s">
        <v>1580</v>
      </c>
      <c r="E32" s="589" t="s">
        <v>1581</v>
      </c>
      <c r="F32" s="589" t="s">
        <v>1582</v>
      </c>
      <c r="G32" s="589" t="s">
        <v>1469</v>
      </c>
      <c r="H32" s="589" t="s">
        <v>1583</v>
      </c>
      <c r="I32" s="589"/>
      <c r="J32" t="s">
        <v>1752</v>
      </c>
    </row>
    <row r="33" spans="1:10">
      <c r="A33" s="589">
        <v>32</v>
      </c>
      <c r="B33" s="589" t="s">
        <v>1461</v>
      </c>
      <c r="C33" s="589" t="s">
        <v>126</v>
      </c>
      <c r="D33" s="589" t="s">
        <v>1584</v>
      </c>
      <c r="E33" s="589" t="s">
        <v>1585</v>
      </c>
      <c r="F33" s="589" t="s">
        <v>1586</v>
      </c>
      <c r="G33" s="589" t="s">
        <v>1469</v>
      </c>
      <c r="H33" s="589"/>
      <c r="I33" s="589"/>
      <c r="J33" t="s">
        <v>1752</v>
      </c>
    </row>
    <row r="34" spans="1:10">
      <c r="A34" s="589">
        <v>33</v>
      </c>
      <c r="B34" s="589" t="s">
        <v>1461</v>
      </c>
      <c r="C34" s="589" t="s">
        <v>126</v>
      </c>
      <c r="D34" s="589" t="s">
        <v>1587</v>
      </c>
      <c r="E34" s="589" t="s">
        <v>1588</v>
      </c>
      <c r="F34" s="589" t="s">
        <v>1589</v>
      </c>
      <c r="G34" s="589" t="s">
        <v>1590</v>
      </c>
      <c r="H34" s="589"/>
      <c r="I34" s="589"/>
      <c r="J34" t="s">
        <v>1752</v>
      </c>
    </row>
    <row r="35" spans="1:10">
      <c r="A35" s="589">
        <v>34</v>
      </c>
      <c r="B35" s="589" t="s">
        <v>1461</v>
      </c>
      <c r="C35" s="589" t="s">
        <v>126</v>
      </c>
      <c r="D35" s="589" t="s">
        <v>1591</v>
      </c>
      <c r="E35" s="589" t="s">
        <v>1592</v>
      </c>
      <c r="F35" s="589" t="s">
        <v>1593</v>
      </c>
      <c r="G35" s="589" t="s">
        <v>1594</v>
      </c>
      <c r="H35" s="589"/>
      <c r="I35" s="589"/>
      <c r="J35" t="s">
        <v>1752</v>
      </c>
    </row>
    <row r="36" spans="1:10">
      <c r="A36" s="589">
        <v>35</v>
      </c>
      <c r="B36" s="589" t="s">
        <v>1461</v>
      </c>
      <c r="C36" s="589" t="s">
        <v>126</v>
      </c>
      <c r="D36" s="589" t="s">
        <v>1595</v>
      </c>
      <c r="E36" s="589" t="s">
        <v>1596</v>
      </c>
      <c r="F36" s="589" t="s">
        <v>1597</v>
      </c>
      <c r="G36" s="589" t="s">
        <v>1598</v>
      </c>
      <c r="H36" s="589"/>
      <c r="I36" s="589"/>
      <c r="J36" t="s">
        <v>1752</v>
      </c>
    </row>
    <row r="37" spans="1:10">
      <c r="A37" s="589">
        <v>36</v>
      </c>
      <c r="B37" s="589" t="s">
        <v>1461</v>
      </c>
      <c r="C37" s="589" t="s">
        <v>126</v>
      </c>
      <c r="D37" s="589" t="s">
        <v>1599</v>
      </c>
      <c r="E37" s="589" t="s">
        <v>1600</v>
      </c>
      <c r="F37" s="589" t="s">
        <v>1601</v>
      </c>
      <c r="G37" s="589" t="s">
        <v>1474</v>
      </c>
      <c r="H37" s="589"/>
      <c r="I37" s="589"/>
      <c r="J37" t="s">
        <v>1752</v>
      </c>
    </row>
    <row r="38" spans="1:10">
      <c r="A38" s="589">
        <v>37</v>
      </c>
      <c r="B38" s="589" t="s">
        <v>1461</v>
      </c>
      <c r="C38" s="589" t="s">
        <v>126</v>
      </c>
      <c r="D38" s="589" t="s">
        <v>1602</v>
      </c>
      <c r="E38" s="589" t="s">
        <v>1603</v>
      </c>
      <c r="F38" s="589" t="s">
        <v>1509</v>
      </c>
      <c r="G38" s="589" t="s">
        <v>1598</v>
      </c>
      <c r="H38" s="589"/>
      <c r="I38" s="589"/>
      <c r="J38" t="s">
        <v>1752</v>
      </c>
    </row>
    <row r="39" spans="1:10">
      <c r="A39" s="589">
        <v>38</v>
      </c>
      <c r="B39" s="589" t="s">
        <v>1461</v>
      </c>
      <c r="C39" s="589" t="s">
        <v>126</v>
      </c>
      <c r="D39" s="589" t="s">
        <v>1604</v>
      </c>
      <c r="E39" s="589" t="s">
        <v>1605</v>
      </c>
      <c r="F39" s="589" t="s">
        <v>1606</v>
      </c>
      <c r="G39" s="589" t="s">
        <v>1555</v>
      </c>
      <c r="H39" s="589"/>
      <c r="I39" s="589"/>
      <c r="J39" t="s">
        <v>1752</v>
      </c>
    </row>
    <row r="40" spans="1:10">
      <c r="A40" s="589">
        <v>39</v>
      </c>
      <c r="B40" s="589" t="s">
        <v>1461</v>
      </c>
      <c r="C40" s="589" t="s">
        <v>126</v>
      </c>
      <c r="D40" s="589" t="s">
        <v>1607</v>
      </c>
      <c r="E40" s="589" t="s">
        <v>1608</v>
      </c>
      <c r="F40" s="589" t="s">
        <v>1609</v>
      </c>
      <c r="G40" s="589" t="s">
        <v>1465</v>
      </c>
      <c r="H40" s="589"/>
      <c r="I40" s="589"/>
      <c r="J40" t="s">
        <v>1752</v>
      </c>
    </row>
    <row r="41" spans="1:10">
      <c r="A41" s="589">
        <v>40</v>
      </c>
      <c r="B41" s="589" t="s">
        <v>1461</v>
      </c>
      <c r="C41" s="589" t="s">
        <v>126</v>
      </c>
      <c r="D41" s="589" t="s">
        <v>1610</v>
      </c>
      <c r="E41" s="589" t="s">
        <v>1611</v>
      </c>
      <c r="F41" s="589" t="s">
        <v>1612</v>
      </c>
      <c r="G41" s="589" t="s">
        <v>1613</v>
      </c>
      <c r="H41" s="589" t="s">
        <v>1614</v>
      </c>
      <c r="I41" s="589"/>
      <c r="J41" t="s">
        <v>1752</v>
      </c>
    </row>
    <row r="42" spans="1:10">
      <c r="A42" s="589">
        <v>41</v>
      </c>
      <c r="B42" s="589" t="s">
        <v>1461</v>
      </c>
      <c r="C42" s="589" t="s">
        <v>126</v>
      </c>
      <c r="D42" s="589" t="s">
        <v>1615</v>
      </c>
      <c r="E42" s="589" t="s">
        <v>1616</v>
      </c>
      <c r="F42" s="589" t="s">
        <v>1617</v>
      </c>
      <c r="G42" s="589" t="s">
        <v>1618</v>
      </c>
      <c r="H42" s="589"/>
      <c r="I42" s="589"/>
      <c r="J42" t="s">
        <v>1752</v>
      </c>
    </row>
    <row r="43" spans="1:10">
      <c r="A43" s="589">
        <v>42</v>
      </c>
      <c r="B43" s="589" t="s">
        <v>1461</v>
      </c>
      <c r="C43" s="589" t="s">
        <v>126</v>
      </c>
      <c r="D43" s="589" t="s">
        <v>1619</v>
      </c>
      <c r="E43" s="589" t="s">
        <v>1620</v>
      </c>
      <c r="F43" s="589" t="s">
        <v>1621</v>
      </c>
      <c r="G43" s="589" t="s">
        <v>1555</v>
      </c>
      <c r="H43" s="589"/>
      <c r="I43" s="589"/>
      <c r="J43" t="s">
        <v>1752</v>
      </c>
    </row>
    <row r="44" spans="1:10">
      <c r="A44" s="589">
        <v>43</v>
      </c>
      <c r="B44" s="589" t="s">
        <v>1461</v>
      </c>
      <c r="C44" s="589" t="s">
        <v>126</v>
      </c>
      <c r="D44" s="589" t="s">
        <v>1622</v>
      </c>
      <c r="E44" s="589" t="s">
        <v>1623</v>
      </c>
      <c r="F44" s="589" t="s">
        <v>1624</v>
      </c>
      <c r="G44" s="589" t="s">
        <v>1625</v>
      </c>
      <c r="H44" s="589"/>
      <c r="I44" s="589"/>
      <c r="J44" t="s">
        <v>1752</v>
      </c>
    </row>
    <row r="45" spans="1:10">
      <c r="A45" s="589">
        <v>44</v>
      </c>
      <c r="B45" s="589" t="s">
        <v>1461</v>
      </c>
      <c r="C45" s="589" t="s">
        <v>126</v>
      </c>
      <c r="D45" s="589" t="s">
        <v>1626</v>
      </c>
      <c r="E45" s="589" t="s">
        <v>1627</v>
      </c>
      <c r="F45" s="589" t="s">
        <v>1628</v>
      </c>
      <c r="G45" s="589" t="s">
        <v>1555</v>
      </c>
      <c r="H45" s="589"/>
      <c r="I45" s="589"/>
      <c r="J45" t="s">
        <v>1752</v>
      </c>
    </row>
    <row r="46" spans="1:10">
      <c r="A46" s="589">
        <v>45</v>
      </c>
      <c r="B46" s="589" t="s">
        <v>1461</v>
      </c>
      <c r="C46" s="589" t="s">
        <v>126</v>
      </c>
      <c r="D46" s="589" t="s">
        <v>1629</v>
      </c>
      <c r="E46" s="589" t="s">
        <v>1630</v>
      </c>
      <c r="F46" s="589" t="s">
        <v>1631</v>
      </c>
      <c r="G46" s="589" t="s">
        <v>1555</v>
      </c>
      <c r="H46" s="589" t="s">
        <v>1632</v>
      </c>
      <c r="I46" s="589"/>
      <c r="J46" t="s">
        <v>1752</v>
      </c>
    </row>
    <row r="47" spans="1:10">
      <c r="A47" s="589">
        <v>46</v>
      </c>
      <c r="B47" s="589" t="s">
        <v>1461</v>
      </c>
      <c r="C47" s="589" t="s">
        <v>126</v>
      </c>
      <c r="D47" s="589" t="s">
        <v>1633</v>
      </c>
      <c r="E47" s="589" t="s">
        <v>1634</v>
      </c>
      <c r="F47" s="589" t="s">
        <v>1635</v>
      </c>
      <c r="G47" s="589" t="s">
        <v>1569</v>
      </c>
      <c r="H47" s="589"/>
      <c r="I47" s="589"/>
      <c r="J47" t="s">
        <v>1752</v>
      </c>
    </row>
    <row r="48" spans="1:10">
      <c r="A48" s="589">
        <v>47</v>
      </c>
      <c r="B48" s="589" t="s">
        <v>1461</v>
      </c>
      <c r="C48" s="589" t="s">
        <v>126</v>
      </c>
      <c r="D48" s="589" t="s">
        <v>1636</v>
      </c>
      <c r="E48" s="589" t="s">
        <v>1637</v>
      </c>
      <c r="F48" s="589" t="s">
        <v>1638</v>
      </c>
      <c r="G48" s="589" t="s">
        <v>1555</v>
      </c>
      <c r="H48" s="589"/>
      <c r="I48" s="589"/>
      <c r="J48" t="s">
        <v>1752</v>
      </c>
    </row>
    <row r="49" spans="1:10">
      <c r="A49" s="589">
        <v>48</v>
      </c>
      <c r="B49" s="589" t="s">
        <v>1461</v>
      </c>
      <c r="C49" s="589" t="s">
        <v>126</v>
      </c>
      <c r="D49" s="589" t="s">
        <v>1639</v>
      </c>
      <c r="E49" s="589" t="s">
        <v>1640</v>
      </c>
      <c r="F49" s="589" t="s">
        <v>1641</v>
      </c>
      <c r="G49" s="589" t="s">
        <v>1642</v>
      </c>
      <c r="H49" s="589"/>
      <c r="I49" s="589"/>
      <c r="J49" t="s">
        <v>1752</v>
      </c>
    </row>
    <row r="50" spans="1:10">
      <c r="A50" s="589">
        <v>49</v>
      </c>
      <c r="B50" s="589" t="s">
        <v>1461</v>
      </c>
      <c r="C50" s="589" t="s">
        <v>126</v>
      </c>
      <c r="D50" s="589" t="s">
        <v>1643</v>
      </c>
      <c r="E50" s="589" t="s">
        <v>1644</v>
      </c>
      <c r="F50" s="589" t="s">
        <v>1645</v>
      </c>
      <c r="G50" s="589" t="s">
        <v>1555</v>
      </c>
      <c r="H50" s="589"/>
      <c r="I50" s="589"/>
      <c r="J50" t="s">
        <v>1752</v>
      </c>
    </row>
    <row r="51" spans="1:10">
      <c r="A51" s="589">
        <v>50</v>
      </c>
      <c r="B51" s="589" t="s">
        <v>1461</v>
      </c>
      <c r="C51" s="589" t="s">
        <v>126</v>
      </c>
      <c r="D51" s="589" t="s">
        <v>1646</v>
      </c>
      <c r="E51" s="589" t="s">
        <v>1647</v>
      </c>
      <c r="F51" s="589" t="s">
        <v>1648</v>
      </c>
      <c r="G51" s="589" t="s">
        <v>1649</v>
      </c>
      <c r="H51" s="589" t="s">
        <v>1650</v>
      </c>
      <c r="I51" s="589"/>
      <c r="J51" t="s">
        <v>1752</v>
      </c>
    </row>
    <row r="52" spans="1:10">
      <c r="A52" s="589">
        <v>51</v>
      </c>
      <c r="B52" s="589" t="s">
        <v>1461</v>
      </c>
      <c r="C52" s="589" t="s">
        <v>126</v>
      </c>
      <c r="D52" s="589" t="s">
        <v>1651</v>
      </c>
      <c r="E52" s="589" t="s">
        <v>1652</v>
      </c>
      <c r="F52" s="589" t="s">
        <v>1653</v>
      </c>
      <c r="G52" s="589" t="s">
        <v>1474</v>
      </c>
      <c r="H52" s="589"/>
      <c r="I52" s="589"/>
      <c r="J52" t="s">
        <v>1752</v>
      </c>
    </row>
    <row r="53" spans="1:10">
      <c r="A53" s="589">
        <v>52</v>
      </c>
      <c r="B53" s="589" t="s">
        <v>1461</v>
      </c>
      <c r="C53" s="589" t="s">
        <v>126</v>
      </c>
      <c r="D53" s="589" t="s">
        <v>1654</v>
      </c>
      <c r="E53" s="589" t="s">
        <v>1655</v>
      </c>
      <c r="F53" s="589" t="s">
        <v>1656</v>
      </c>
      <c r="G53" s="589" t="s">
        <v>1474</v>
      </c>
      <c r="H53" s="589"/>
      <c r="I53" s="589"/>
      <c r="J53" t="s">
        <v>1752</v>
      </c>
    </row>
    <row r="54" spans="1:10">
      <c r="A54" s="589">
        <v>53</v>
      </c>
      <c r="B54" s="589" t="s">
        <v>1461</v>
      </c>
      <c r="C54" s="589" t="s">
        <v>126</v>
      </c>
      <c r="D54" s="589" t="s">
        <v>1657</v>
      </c>
      <c r="E54" s="589" t="s">
        <v>1658</v>
      </c>
      <c r="F54" s="589" t="s">
        <v>1659</v>
      </c>
      <c r="G54" s="589" t="s">
        <v>1660</v>
      </c>
      <c r="H54" s="589"/>
      <c r="I54" s="589"/>
      <c r="J54" t="s">
        <v>1752</v>
      </c>
    </row>
    <row r="55" spans="1:10">
      <c r="A55" s="589">
        <v>54</v>
      </c>
      <c r="B55" s="589" t="s">
        <v>1461</v>
      </c>
      <c r="C55" s="589" t="s">
        <v>126</v>
      </c>
      <c r="D55" s="589" t="s">
        <v>1661</v>
      </c>
      <c r="E55" s="589" t="s">
        <v>1662</v>
      </c>
      <c r="F55" s="589" t="s">
        <v>1663</v>
      </c>
      <c r="G55" s="589" t="s">
        <v>1527</v>
      </c>
      <c r="H55" s="589" t="s">
        <v>1664</v>
      </c>
      <c r="I55" s="589"/>
      <c r="J55" t="s">
        <v>1752</v>
      </c>
    </row>
    <row r="56" spans="1:10">
      <c r="A56" s="589">
        <v>55</v>
      </c>
      <c r="B56" s="589" t="s">
        <v>1461</v>
      </c>
      <c r="C56" s="589" t="s">
        <v>126</v>
      </c>
      <c r="D56" s="589" t="s">
        <v>1665</v>
      </c>
      <c r="E56" s="589" t="s">
        <v>1666</v>
      </c>
      <c r="F56" s="589" t="s">
        <v>1667</v>
      </c>
      <c r="G56" s="589" t="s">
        <v>1474</v>
      </c>
      <c r="H56" s="589" t="s">
        <v>1668</v>
      </c>
      <c r="I56" s="589"/>
      <c r="J56" t="s">
        <v>1752</v>
      </c>
    </row>
    <row r="57" spans="1:10">
      <c r="A57" s="589">
        <v>56</v>
      </c>
      <c r="B57" s="589" t="s">
        <v>1461</v>
      </c>
      <c r="C57" s="589" t="s">
        <v>126</v>
      </c>
      <c r="D57" s="589" t="s">
        <v>1669</v>
      </c>
      <c r="E57" s="589" t="s">
        <v>1670</v>
      </c>
      <c r="F57" s="589" t="s">
        <v>1671</v>
      </c>
      <c r="G57" s="589" t="s">
        <v>1469</v>
      </c>
      <c r="H57" s="589"/>
      <c r="I57" s="589"/>
      <c r="J57" t="s">
        <v>1752</v>
      </c>
    </row>
    <row r="58" spans="1:10">
      <c r="A58" s="589">
        <v>57</v>
      </c>
      <c r="B58" s="589" t="s">
        <v>1461</v>
      </c>
      <c r="C58" s="589" t="s">
        <v>126</v>
      </c>
      <c r="D58" s="589" t="s">
        <v>1672</v>
      </c>
      <c r="E58" s="589" t="s">
        <v>1673</v>
      </c>
      <c r="F58" s="589" t="s">
        <v>1674</v>
      </c>
      <c r="G58" s="589" t="s">
        <v>1675</v>
      </c>
      <c r="H58" s="589"/>
      <c r="I58" s="589"/>
      <c r="J58" t="s">
        <v>1752</v>
      </c>
    </row>
    <row r="59" spans="1:10">
      <c r="A59" s="589">
        <v>58</v>
      </c>
      <c r="B59" s="589" t="s">
        <v>1461</v>
      </c>
      <c r="C59" s="589" t="s">
        <v>126</v>
      </c>
      <c r="D59" s="589" t="s">
        <v>1676</v>
      </c>
      <c r="E59" s="589" t="s">
        <v>1677</v>
      </c>
      <c r="F59" s="589" t="s">
        <v>1678</v>
      </c>
      <c r="G59" s="589" t="s">
        <v>1675</v>
      </c>
      <c r="H59" s="589" t="s">
        <v>1679</v>
      </c>
      <c r="I59" s="589"/>
      <c r="J59" t="s">
        <v>1752</v>
      </c>
    </row>
    <row r="60" spans="1:10">
      <c r="A60" s="589">
        <v>59</v>
      </c>
      <c r="B60" s="589" t="s">
        <v>1461</v>
      </c>
      <c r="C60" s="589" t="s">
        <v>126</v>
      </c>
      <c r="D60" s="589" t="s">
        <v>1680</v>
      </c>
      <c r="E60" s="589" t="s">
        <v>1681</v>
      </c>
      <c r="F60" s="589" t="s">
        <v>1682</v>
      </c>
      <c r="G60" s="589" t="s">
        <v>1539</v>
      </c>
      <c r="H60" s="589"/>
      <c r="I60" s="589"/>
      <c r="J60" t="s">
        <v>1752</v>
      </c>
    </row>
    <row r="61" spans="1:10">
      <c r="A61" s="589">
        <v>60</v>
      </c>
      <c r="B61" s="589" t="s">
        <v>1461</v>
      </c>
      <c r="C61" s="589" t="s">
        <v>126</v>
      </c>
      <c r="D61" s="589" t="s">
        <v>1683</v>
      </c>
      <c r="E61" s="589" t="s">
        <v>1684</v>
      </c>
      <c r="F61" s="589" t="s">
        <v>1685</v>
      </c>
      <c r="G61" s="589" t="s">
        <v>1574</v>
      </c>
      <c r="H61" s="589"/>
      <c r="I61" s="589"/>
      <c r="J61" t="s">
        <v>1752</v>
      </c>
    </row>
    <row r="62" spans="1:10">
      <c r="A62" s="589">
        <v>61</v>
      </c>
      <c r="B62" s="589" t="s">
        <v>1461</v>
      </c>
      <c r="C62" s="589" t="s">
        <v>126</v>
      </c>
      <c r="D62" s="589" t="s">
        <v>1686</v>
      </c>
      <c r="E62" s="589" t="s">
        <v>1687</v>
      </c>
      <c r="F62" s="589" t="s">
        <v>1688</v>
      </c>
      <c r="G62" s="589" t="s">
        <v>1474</v>
      </c>
      <c r="H62" s="589"/>
      <c r="I62" s="589"/>
      <c r="J62" t="s">
        <v>1752</v>
      </c>
    </row>
    <row r="63" spans="1:10">
      <c r="A63" s="589">
        <v>62</v>
      </c>
      <c r="B63" s="589" t="s">
        <v>1461</v>
      </c>
      <c r="C63" s="589" t="s">
        <v>126</v>
      </c>
      <c r="D63" s="589" t="s">
        <v>1689</v>
      </c>
      <c r="E63" s="589" t="s">
        <v>1690</v>
      </c>
      <c r="F63" s="589" t="s">
        <v>1691</v>
      </c>
      <c r="G63" s="589" t="s">
        <v>1465</v>
      </c>
      <c r="H63" s="589"/>
      <c r="I63" s="589"/>
      <c r="J63" t="s">
        <v>1752</v>
      </c>
    </row>
    <row r="64" spans="1:10">
      <c r="A64" s="589">
        <v>63</v>
      </c>
      <c r="B64" s="589" t="s">
        <v>1461</v>
      </c>
      <c r="C64" s="589" t="s">
        <v>126</v>
      </c>
      <c r="D64" s="589" t="s">
        <v>1692</v>
      </c>
      <c r="E64" s="589" t="s">
        <v>1693</v>
      </c>
      <c r="F64" s="589" t="s">
        <v>1694</v>
      </c>
      <c r="G64" s="589" t="s">
        <v>1695</v>
      </c>
      <c r="H64" s="589"/>
      <c r="I64" s="589"/>
      <c r="J64" t="s">
        <v>1752</v>
      </c>
    </row>
    <row r="65" spans="1:10">
      <c r="A65" s="589">
        <v>64</v>
      </c>
      <c r="B65" s="589" t="s">
        <v>1461</v>
      </c>
      <c r="C65" s="589" t="s">
        <v>126</v>
      </c>
      <c r="D65" s="589" t="s">
        <v>1696</v>
      </c>
      <c r="E65" s="589" t="s">
        <v>1697</v>
      </c>
      <c r="F65" s="589" t="s">
        <v>1698</v>
      </c>
      <c r="G65" s="589" t="s">
        <v>1699</v>
      </c>
      <c r="H65" s="589"/>
      <c r="I65" s="589"/>
      <c r="J65" t="s">
        <v>1752</v>
      </c>
    </row>
    <row r="66" spans="1:10">
      <c r="A66" s="589">
        <v>65</v>
      </c>
      <c r="B66" s="589" t="s">
        <v>1461</v>
      </c>
      <c r="C66" s="589" t="s">
        <v>126</v>
      </c>
      <c r="D66" s="589" t="s">
        <v>1700</v>
      </c>
      <c r="E66" s="589" t="s">
        <v>1701</v>
      </c>
      <c r="F66" s="589" t="s">
        <v>1702</v>
      </c>
      <c r="G66" s="589" t="s">
        <v>1474</v>
      </c>
      <c r="H66" s="589"/>
      <c r="I66" s="589"/>
      <c r="J66" t="s">
        <v>1752</v>
      </c>
    </row>
    <row r="67" spans="1:10">
      <c r="A67" s="589">
        <v>66</v>
      </c>
      <c r="B67" s="589" t="s">
        <v>1461</v>
      </c>
      <c r="C67" s="589" t="s">
        <v>126</v>
      </c>
      <c r="D67" s="589" t="s">
        <v>1703</v>
      </c>
      <c r="E67" s="589" t="s">
        <v>1704</v>
      </c>
      <c r="F67" s="589" t="s">
        <v>1705</v>
      </c>
      <c r="G67" s="589" t="s">
        <v>1474</v>
      </c>
      <c r="H67" s="589"/>
      <c r="I67" s="589"/>
      <c r="J67" t="s">
        <v>1752</v>
      </c>
    </row>
    <row r="68" spans="1:10">
      <c r="A68" s="589">
        <v>67</v>
      </c>
      <c r="B68" s="589" t="s">
        <v>1461</v>
      </c>
      <c r="C68" s="589" t="s">
        <v>126</v>
      </c>
      <c r="D68" s="589" t="s">
        <v>1706</v>
      </c>
      <c r="E68" s="589" t="s">
        <v>1707</v>
      </c>
      <c r="F68" s="589" t="s">
        <v>1708</v>
      </c>
      <c r="G68" s="589" t="s">
        <v>1709</v>
      </c>
      <c r="H68" s="589"/>
      <c r="I68" s="589"/>
      <c r="J68" t="s">
        <v>1752</v>
      </c>
    </row>
    <row r="69" spans="1:10">
      <c r="A69" s="589">
        <v>68</v>
      </c>
      <c r="B69" s="589" t="s">
        <v>1461</v>
      </c>
      <c r="C69" s="589" t="s">
        <v>126</v>
      </c>
      <c r="D69" s="589" t="s">
        <v>1710</v>
      </c>
      <c r="E69" s="589" t="s">
        <v>1711</v>
      </c>
      <c r="F69" s="589" t="s">
        <v>1712</v>
      </c>
      <c r="G69" s="589" t="s">
        <v>1474</v>
      </c>
      <c r="H69" s="589"/>
      <c r="I69" s="589"/>
      <c r="J69" t="s">
        <v>1752</v>
      </c>
    </row>
    <row r="70" spans="1:10">
      <c r="A70" s="589">
        <v>69</v>
      </c>
      <c r="B70" s="589" t="s">
        <v>1461</v>
      </c>
      <c r="C70" s="589" t="s">
        <v>126</v>
      </c>
      <c r="D70" s="589" t="s">
        <v>1713</v>
      </c>
      <c r="E70" s="589" t="s">
        <v>1714</v>
      </c>
      <c r="F70" s="589" t="s">
        <v>1715</v>
      </c>
      <c r="G70" s="589" t="s">
        <v>1675</v>
      </c>
      <c r="H70" s="589"/>
      <c r="I70" s="589"/>
      <c r="J70" t="s">
        <v>1752</v>
      </c>
    </row>
    <row r="71" spans="1:10">
      <c r="A71" s="589">
        <v>70</v>
      </c>
      <c r="B71" s="589" t="s">
        <v>1461</v>
      </c>
      <c r="C71" s="589" t="s">
        <v>126</v>
      </c>
      <c r="D71" s="589" t="s">
        <v>1716</v>
      </c>
      <c r="E71" s="589" t="s">
        <v>1717</v>
      </c>
      <c r="F71" s="589" t="s">
        <v>1718</v>
      </c>
      <c r="G71" s="589" t="s">
        <v>1474</v>
      </c>
      <c r="H71" s="589"/>
      <c r="I71" s="589"/>
      <c r="J71" t="s">
        <v>1752</v>
      </c>
    </row>
    <row r="72" spans="1:10">
      <c r="A72" s="589">
        <v>71</v>
      </c>
      <c r="B72" s="589" t="s">
        <v>1461</v>
      </c>
      <c r="C72" s="589" t="s">
        <v>126</v>
      </c>
      <c r="D72" s="589" t="s">
        <v>1719</v>
      </c>
      <c r="E72" s="589" t="s">
        <v>1720</v>
      </c>
      <c r="F72" s="589" t="s">
        <v>1721</v>
      </c>
      <c r="G72" s="589" t="s">
        <v>1722</v>
      </c>
      <c r="H72" s="589"/>
      <c r="I72" s="589"/>
      <c r="J72" t="s">
        <v>1752</v>
      </c>
    </row>
    <row r="73" spans="1:10">
      <c r="A73" s="589">
        <v>72</v>
      </c>
      <c r="B73" s="589" t="s">
        <v>1461</v>
      </c>
      <c r="C73" s="589" t="s">
        <v>126</v>
      </c>
      <c r="D73" s="589" t="s">
        <v>1723</v>
      </c>
      <c r="E73" s="589" t="s">
        <v>1724</v>
      </c>
      <c r="F73" s="589" t="s">
        <v>1725</v>
      </c>
      <c r="G73" s="589" t="s">
        <v>1726</v>
      </c>
      <c r="H73" s="589"/>
      <c r="I73" s="589"/>
      <c r="J73" t="s">
        <v>1752</v>
      </c>
    </row>
    <row r="74" spans="1:10">
      <c r="A74" s="589">
        <v>73</v>
      </c>
      <c r="B74" s="589" t="s">
        <v>1461</v>
      </c>
      <c r="C74" s="589" t="s">
        <v>126</v>
      </c>
      <c r="D74" s="589" t="s">
        <v>1727</v>
      </c>
      <c r="E74" s="589" t="s">
        <v>1728</v>
      </c>
      <c r="F74" s="589" t="s">
        <v>1729</v>
      </c>
      <c r="G74" s="589" t="s">
        <v>1730</v>
      </c>
      <c r="H74" s="589" t="s">
        <v>1731</v>
      </c>
      <c r="I74" s="589"/>
      <c r="J74" t="s">
        <v>1752</v>
      </c>
    </row>
    <row r="75" spans="1:10">
      <c r="A75" s="589">
        <v>74</v>
      </c>
      <c r="B75" s="589" t="s">
        <v>1461</v>
      </c>
      <c r="C75" s="589" t="s">
        <v>126</v>
      </c>
      <c r="D75" s="589" t="s">
        <v>1732</v>
      </c>
      <c r="E75" s="589" t="s">
        <v>1733</v>
      </c>
      <c r="F75" s="589" t="s">
        <v>1478</v>
      </c>
      <c r="G75" s="589" t="s">
        <v>1734</v>
      </c>
      <c r="H75" s="589"/>
      <c r="I75" s="589"/>
      <c r="J75" t="s">
        <v>1752</v>
      </c>
    </row>
    <row r="76" spans="1:10">
      <c r="A76" s="589">
        <v>75</v>
      </c>
      <c r="B76" s="589" t="s">
        <v>1461</v>
      </c>
      <c r="C76" s="589" t="s">
        <v>126</v>
      </c>
      <c r="D76" s="589" t="s">
        <v>1735</v>
      </c>
      <c r="E76" s="589" t="s">
        <v>1736</v>
      </c>
      <c r="F76" s="589" t="s">
        <v>1493</v>
      </c>
      <c r="G76" s="589" t="s">
        <v>1555</v>
      </c>
      <c r="H76" s="589"/>
      <c r="I76" s="589"/>
      <c r="J76" t="s">
        <v>1752</v>
      </c>
    </row>
    <row r="77" spans="1:10">
      <c r="A77" s="589">
        <v>76</v>
      </c>
      <c r="B77" s="589" t="s">
        <v>1461</v>
      </c>
      <c r="C77" s="589" t="s">
        <v>126</v>
      </c>
      <c r="D77" s="589" t="s">
        <v>1737</v>
      </c>
      <c r="E77" s="589" t="s">
        <v>1738</v>
      </c>
      <c r="F77" s="589" t="s">
        <v>1739</v>
      </c>
      <c r="G77" s="589" t="s">
        <v>1527</v>
      </c>
      <c r="H77" s="589"/>
      <c r="I77" s="589"/>
      <c r="J77" t="s">
        <v>1752</v>
      </c>
    </row>
    <row r="78" spans="1:10">
      <c r="A78" s="589">
        <v>77</v>
      </c>
      <c r="B78" s="589" t="s">
        <v>1461</v>
      </c>
      <c r="C78" s="589" t="s">
        <v>126</v>
      </c>
      <c r="D78" s="589" t="s">
        <v>1740</v>
      </c>
      <c r="E78" s="589" t="s">
        <v>1741</v>
      </c>
      <c r="F78" s="589" t="s">
        <v>1742</v>
      </c>
      <c r="G78" s="589" t="s">
        <v>1527</v>
      </c>
      <c r="H78" s="589"/>
      <c r="I78" s="589"/>
      <c r="J78" t="s">
        <v>1752</v>
      </c>
    </row>
    <row r="79" spans="1:10">
      <c r="A79" s="589">
        <v>78</v>
      </c>
      <c r="B79" s="589" t="s">
        <v>1461</v>
      </c>
      <c r="C79" s="589" t="s">
        <v>126</v>
      </c>
      <c r="D79" s="589" t="s">
        <v>1743</v>
      </c>
      <c r="E79" s="589" t="s">
        <v>1744</v>
      </c>
      <c r="F79" s="589" t="s">
        <v>1516</v>
      </c>
      <c r="G79" s="589" t="s">
        <v>1745</v>
      </c>
      <c r="H79" s="589"/>
      <c r="I79" s="589"/>
      <c r="J79" t="s">
        <v>1752</v>
      </c>
    </row>
    <row r="80" spans="1:10">
      <c r="A80" s="589">
        <v>79</v>
      </c>
      <c r="B80" s="589" t="s">
        <v>1461</v>
      </c>
      <c r="C80" s="589" t="s">
        <v>126</v>
      </c>
      <c r="D80" s="589" t="s">
        <v>1746</v>
      </c>
      <c r="E80" s="589" t="s">
        <v>1747</v>
      </c>
      <c r="F80" s="589" t="s">
        <v>1498</v>
      </c>
      <c r="G80" s="589" t="s">
        <v>1482</v>
      </c>
      <c r="H80" s="589"/>
      <c r="I80" s="589"/>
      <c r="J80" t="s">
        <v>1752</v>
      </c>
    </row>
    <row r="81" spans="1:10">
      <c r="A81" s="589">
        <v>80</v>
      </c>
      <c r="B81" s="589" t="s">
        <v>1461</v>
      </c>
      <c r="C81" s="589" t="s">
        <v>126</v>
      </c>
      <c r="D81" s="589" t="s">
        <v>1748</v>
      </c>
      <c r="E81" s="589" t="s">
        <v>1749</v>
      </c>
      <c r="F81" s="589" t="s">
        <v>1750</v>
      </c>
      <c r="G81" s="589" t="s">
        <v>1751</v>
      </c>
      <c r="H81" s="589"/>
      <c r="I81" s="589"/>
      <c r="J81" t="s">
        <v>1752</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46"/>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2:A424"/>
  <sheetViews>
    <sheetView showGridLines="0" zoomScaleNormal="100" workbookViewId="0"/>
  </sheetViews>
  <sheetFormatPr defaultRowHeight="11.25"/>
  <sheetData>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10"/>
  </cols>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48"/>
  <sheetViews>
    <sheetView showGridLines="0" zoomScaleNormal="100" workbookViewId="0"/>
  </sheetViews>
  <sheetFormatPr defaultRowHeight="11.25"/>
  <sheetData>
    <row r="1" spans="1:4">
      <c r="A1" t="s">
        <v>1437</v>
      </c>
      <c r="B1" t="s">
        <v>491</v>
      </c>
      <c r="C1" t="s">
        <v>492</v>
      </c>
      <c r="D1" t="s">
        <v>1436</v>
      </c>
    </row>
    <row r="2" spans="1:4">
      <c r="A2">
        <v>1</v>
      </c>
      <c r="B2" t="s">
        <v>763</v>
      </c>
      <c r="C2" t="s">
        <v>765</v>
      </c>
      <c r="D2" t="s">
        <v>766</v>
      </c>
    </row>
    <row r="3" spans="1:4">
      <c r="A3">
        <v>2</v>
      </c>
      <c r="B3" t="s">
        <v>763</v>
      </c>
      <c r="C3" t="s">
        <v>763</v>
      </c>
      <c r="D3" t="s">
        <v>764</v>
      </c>
    </row>
    <row r="4" spans="1:4">
      <c r="A4">
        <v>3</v>
      </c>
      <c r="B4" t="s">
        <v>763</v>
      </c>
      <c r="C4" t="s">
        <v>767</v>
      </c>
      <c r="D4" t="s">
        <v>768</v>
      </c>
    </row>
    <row r="5" spans="1:4">
      <c r="A5">
        <v>4</v>
      </c>
      <c r="B5" t="s">
        <v>763</v>
      </c>
      <c r="C5" t="s">
        <v>769</v>
      </c>
      <c r="D5" t="s">
        <v>770</v>
      </c>
    </row>
    <row r="6" spans="1:4">
      <c r="A6">
        <v>5</v>
      </c>
      <c r="B6" t="s">
        <v>763</v>
      </c>
      <c r="C6" t="s">
        <v>771</v>
      </c>
      <c r="D6" t="s">
        <v>772</v>
      </c>
    </row>
    <row r="7" spans="1:4">
      <c r="A7">
        <v>6</v>
      </c>
      <c r="B7" t="s">
        <v>763</v>
      </c>
      <c r="C7" t="s">
        <v>773</v>
      </c>
      <c r="D7" t="s">
        <v>774</v>
      </c>
    </row>
    <row r="8" spans="1:4">
      <c r="A8">
        <v>7</v>
      </c>
      <c r="B8" t="s">
        <v>763</v>
      </c>
      <c r="C8" t="s">
        <v>775</v>
      </c>
      <c r="D8" t="s">
        <v>776</v>
      </c>
    </row>
    <row r="9" spans="1:4">
      <c r="A9">
        <v>8</v>
      </c>
      <c r="B9" t="s">
        <v>763</v>
      </c>
      <c r="C9" t="s">
        <v>777</v>
      </c>
      <c r="D9" t="s">
        <v>778</v>
      </c>
    </row>
    <row r="10" spans="1:4">
      <c r="A10">
        <v>9</v>
      </c>
      <c r="B10" t="s">
        <v>763</v>
      </c>
      <c r="C10" t="s">
        <v>779</v>
      </c>
      <c r="D10" t="s">
        <v>780</v>
      </c>
    </row>
    <row r="11" spans="1:4">
      <c r="A11">
        <v>10</v>
      </c>
      <c r="B11" t="s">
        <v>763</v>
      </c>
      <c r="C11" t="s">
        <v>781</v>
      </c>
      <c r="D11" t="s">
        <v>782</v>
      </c>
    </row>
    <row r="12" spans="1:4">
      <c r="A12">
        <v>11</v>
      </c>
      <c r="B12" t="s">
        <v>763</v>
      </c>
      <c r="C12" t="s">
        <v>783</v>
      </c>
      <c r="D12" t="s">
        <v>784</v>
      </c>
    </row>
    <row r="13" spans="1:4">
      <c r="A13">
        <v>12</v>
      </c>
      <c r="B13" t="s">
        <v>763</v>
      </c>
      <c r="C13" t="s">
        <v>785</v>
      </c>
      <c r="D13" t="s">
        <v>786</v>
      </c>
    </row>
    <row r="14" spans="1:4">
      <c r="A14">
        <v>13</v>
      </c>
      <c r="B14" t="s">
        <v>763</v>
      </c>
      <c r="C14" t="s">
        <v>787</v>
      </c>
      <c r="D14" t="s">
        <v>788</v>
      </c>
    </row>
    <row r="15" spans="1:4">
      <c r="A15">
        <v>14</v>
      </c>
      <c r="B15" t="s">
        <v>763</v>
      </c>
      <c r="C15" t="s">
        <v>789</v>
      </c>
      <c r="D15" t="s">
        <v>790</v>
      </c>
    </row>
    <row r="16" spans="1:4">
      <c r="A16">
        <v>15</v>
      </c>
      <c r="B16" t="s">
        <v>763</v>
      </c>
      <c r="C16" t="s">
        <v>791</v>
      </c>
      <c r="D16" t="s">
        <v>792</v>
      </c>
    </row>
    <row r="17" spans="1:4">
      <c r="A17">
        <v>16</v>
      </c>
      <c r="B17" t="s">
        <v>793</v>
      </c>
      <c r="C17" t="s">
        <v>793</v>
      </c>
      <c r="D17" t="s">
        <v>794</v>
      </c>
    </row>
    <row r="18" spans="1:4">
      <c r="A18">
        <v>17</v>
      </c>
      <c r="B18" t="s">
        <v>793</v>
      </c>
      <c r="C18" t="s">
        <v>795</v>
      </c>
      <c r="D18" t="s">
        <v>796</v>
      </c>
    </row>
    <row r="19" spans="1:4">
      <c r="A19">
        <v>18</v>
      </c>
      <c r="B19" t="s">
        <v>793</v>
      </c>
      <c r="C19" t="s">
        <v>797</v>
      </c>
      <c r="D19" t="s">
        <v>798</v>
      </c>
    </row>
    <row r="20" spans="1:4">
      <c r="A20">
        <v>19</v>
      </c>
      <c r="B20" t="s">
        <v>793</v>
      </c>
      <c r="C20" t="s">
        <v>799</v>
      </c>
      <c r="D20" t="s">
        <v>800</v>
      </c>
    </row>
    <row r="21" spans="1:4">
      <c r="A21">
        <v>20</v>
      </c>
      <c r="B21" t="s">
        <v>793</v>
      </c>
      <c r="C21" t="s">
        <v>801</v>
      </c>
      <c r="D21" t="s">
        <v>802</v>
      </c>
    </row>
    <row r="22" spans="1:4">
      <c r="A22">
        <v>21</v>
      </c>
      <c r="B22" t="s">
        <v>793</v>
      </c>
      <c r="C22" t="s">
        <v>803</v>
      </c>
      <c r="D22" t="s">
        <v>804</v>
      </c>
    </row>
    <row r="23" spans="1:4">
      <c r="A23">
        <v>22</v>
      </c>
      <c r="B23" t="s">
        <v>793</v>
      </c>
      <c r="C23" t="s">
        <v>805</v>
      </c>
      <c r="D23" t="s">
        <v>806</v>
      </c>
    </row>
    <row r="24" spans="1:4">
      <c r="A24">
        <v>23</v>
      </c>
      <c r="B24" t="s">
        <v>793</v>
      </c>
      <c r="C24" t="s">
        <v>807</v>
      </c>
      <c r="D24" t="s">
        <v>808</v>
      </c>
    </row>
    <row r="25" spans="1:4">
      <c r="A25">
        <v>24</v>
      </c>
      <c r="B25" t="s">
        <v>809</v>
      </c>
      <c r="C25" t="s">
        <v>811</v>
      </c>
      <c r="D25" t="s">
        <v>812</v>
      </c>
    </row>
    <row r="26" spans="1:4">
      <c r="A26">
        <v>25</v>
      </c>
      <c r="B26" t="s">
        <v>809</v>
      </c>
      <c r="C26" t="s">
        <v>813</v>
      </c>
      <c r="D26" t="s">
        <v>814</v>
      </c>
    </row>
    <row r="27" spans="1:4">
      <c r="A27">
        <v>26</v>
      </c>
      <c r="B27" t="s">
        <v>809</v>
      </c>
      <c r="C27" t="s">
        <v>809</v>
      </c>
      <c r="D27" t="s">
        <v>810</v>
      </c>
    </row>
    <row r="28" spans="1:4">
      <c r="A28">
        <v>27</v>
      </c>
      <c r="B28" t="s">
        <v>809</v>
      </c>
      <c r="C28" t="s">
        <v>815</v>
      </c>
      <c r="D28" t="s">
        <v>816</v>
      </c>
    </row>
    <row r="29" spans="1:4">
      <c r="A29">
        <v>28</v>
      </c>
      <c r="B29" t="s">
        <v>809</v>
      </c>
      <c r="C29" t="s">
        <v>817</v>
      </c>
      <c r="D29" t="s">
        <v>818</v>
      </c>
    </row>
    <row r="30" spans="1:4">
      <c r="A30">
        <v>29</v>
      </c>
      <c r="B30" t="s">
        <v>809</v>
      </c>
      <c r="C30" t="s">
        <v>819</v>
      </c>
      <c r="D30" t="s">
        <v>820</v>
      </c>
    </row>
    <row r="31" spans="1:4">
      <c r="A31">
        <v>30</v>
      </c>
      <c r="B31" t="s">
        <v>809</v>
      </c>
      <c r="C31" t="s">
        <v>821</v>
      </c>
      <c r="D31" t="s">
        <v>822</v>
      </c>
    </row>
    <row r="32" spans="1:4">
      <c r="A32">
        <v>31</v>
      </c>
      <c r="B32" t="s">
        <v>809</v>
      </c>
      <c r="C32" t="s">
        <v>823</v>
      </c>
      <c r="D32" t="s">
        <v>824</v>
      </c>
    </row>
    <row r="33" spans="1:4">
      <c r="A33">
        <v>32</v>
      </c>
      <c r="B33" t="s">
        <v>809</v>
      </c>
      <c r="C33" t="s">
        <v>825</v>
      </c>
      <c r="D33" t="s">
        <v>826</v>
      </c>
    </row>
    <row r="34" spans="1:4">
      <c r="A34">
        <v>33</v>
      </c>
      <c r="B34" t="s">
        <v>809</v>
      </c>
      <c r="C34" t="s">
        <v>827</v>
      </c>
      <c r="D34" t="s">
        <v>828</v>
      </c>
    </row>
    <row r="35" spans="1:4">
      <c r="A35">
        <v>34</v>
      </c>
      <c r="B35" t="s">
        <v>809</v>
      </c>
      <c r="C35" t="s">
        <v>829</v>
      </c>
      <c r="D35" t="s">
        <v>830</v>
      </c>
    </row>
    <row r="36" spans="1:4">
      <c r="A36">
        <v>35</v>
      </c>
      <c r="B36" t="s">
        <v>809</v>
      </c>
      <c r="C36" t="s">
        <v>831</v>
      </c>
      <c r="D36" t="s">
        <v>832</v>
      </c>
    </row>
    <row r="37" spans="1:4">
      <c r="A37">
        <v>36</v>
      </c>
      <c r="B37" t="s">
        <v>809</v>
      </c>
      <c r="C37" t="s">
        <v>833</v>
      </c>
      <c r="D37" t="s">
        <v>834</v>
      </c>
    </row>
    <row r="38" spans="1:4">
      <c r="A38">
        <v>37</v>
      </c>
      <c r="B38" t="s">
        <v>809</v>
      </c>
      <c r="C38" t="s">
        <v>835</v>
      </c>
      <c r="D38" t="s">
        <v>836</v>
      </c>
    </row>
    <row r="39" spans="1:4">
      <c r="A39">
        <v>38</v>
      </c>
      <c r="B39" t="s">
        <v>837</v>
      </c>
      <c r="C39" t="s">
        <v>839</v>
      </c>
      <c r="D39" t="s">
        <v>840</v>
      </c>
    </row>
    <row r="40" spans="1:4">
      <c r="A40">
        <v>39</v>
      </c>
      <c r="B40" t="s">
        <v>837</v>
      </c>
      <c r="C40" t="s">
        <v>841</v>
      </c>
      <c r="D40" t="s">
        <v>842</v>
      </c>
    </row>
    <row r="41" spans="1:4">
      <c r="A41">
        <v>40</v>
      </c>
      <c r="B41" t="s">
        <v>837</v>
      </c>
      <c r="C41" t="s">
        <v>837</v>
      </c>
      <c r="D41" t="s">
        <v>838</v>
      </c>
    </row>
    <row r="42" spans="1:4">
      <c r="A42">
        <v>41</v>
      </c>
      <c r="B42" t="s">
        <v>837</v>
      </c>
      <c r="C42" t="s">
        <v>843</v>
      </c>
      <c r="D42" t="s">
        <v>844</v>
      </c>
    </row>
    <row r="43" spans="1:4">
      <c r="A43">
        <v>42</v>
      </c>
      <c r="B43" t="s">
        <v>837</v>
      </c>
      <c r="C43" t="s">
        <v>845</v>
      </c>
      <c r="D43" t="s">
        <v>846</v>
      </c>
    </row>
    <row r="44" spans="1:4">
      <c r="A44">
        <v>43</v>
      </c>
      <c r="B44" t="s">
        <v>837</v>
      </c>
      <c r="C44" t="s">
        <v>847</v>
      </c>
      <c r="D44" t="s">
        <v>848</v>
      </c>
    </row>
    <row r="45" spans="1:4">
      <c r="A45">
        <v>44</v>
      </c>
      <c r="B45" t="s">
        <v>837</v>
      </c>
      <c r="C45" t="s">
        <v>849</v>
      </c>
      <c r="D45" t="s">
        <v>850</v>
      </c>
    </row>
    <row r="46" spans="1:4">
      <c r="A46">
        <v>45</v>
      </c>
      <c r="B46" t="s">
        <v>837</v>
      </c>
      <c r="C46" t="s">
        <v>851</v>
      </c>
      <c r="D46" t="s">
        <v>852</v>
      </c>
    </row>
    <row r="47" spans="1:4">
      <c r="A47">
        <v>46</v>
      </c>
      <c r="B47" t="s">
        <v>837</v>
      </c>
      <c r="C47" t="s">
        <v>853</v>
      </c>
      <c r="D47" t="s">
        <v>854</v>
      </c>
    </row>
    <row r="48" spans="1:4">
      <c r="A48">
        <v>47</v>
      </c>
      <c r="B48" t="s">
        <v>837</v>
      </c>
      <c r="C48" t="s">
        <v>855</v>
      </c>
      <c r="D48" t="s">
        <v>856</v>
      </c>
    </row>
    <row r="49" spans="1:4">
      <c r="A49">
        <v>48</v>
      </c>
      <c r="B49" t="s">
        <v>837</v>
      </c>
      <c r="C49" t="s">
        <v>857</v>
      </c>
      <c r="D49" t="s">
        <v>858</v>
      </c>
    </row>
    <row r="50" spans="1:4">
      <c r="A50">
        <v>49</v>
      </c>
      <c r="B50" t="s">
        <v>837</v>
      </c>
      <c r="C50" t="s">
        <v>859</v>
      </c>
      <c r="D50" t="s">
        <v>860</v>
      </c>
    </row>
    <row r="51" spans="1:4">
      <c r="A51">
        <v>50</v>
      </c>
      <c r="B51" t="s">
        <v>837</v>
      </c>
      <c r="C51" t="s">
        <v>861</v>
      </c>
      <c r="D51" t="s">
        <v>862</v>
      </c>
    </row>
    <row r="52" spans="1:4">
      <c r="A52">
        <v>51</v>
      </c>
      <c r="B52" t="s">
        <v>837</v>
      </c>
      <c r="C52" t="s">
        <v>863</v>
      </c>
      <c r="D52" t="s">
        <v>864</v>
      </c>
    </row>
    <row r="53" spans="1:4">
      <c r="A53">
        <v>52</v>
      </c>
      <c r="B53" t="s">
        <v>837</v>
      </c>
      <c r="C53" t="s">
        <v>865</v>
      </c>
      <c r="D53" t="s">
        <v>866</v>
      </c>
    </row>
    <row r="54" spans="1:4">
      <c r="A54">
        <v>53</v>
      </c>
      <c r="B54" t="s">
        <v>837</v>
      </c>
      <c r="C54" t="s">
        <v>867</v>
      </c>
      <c r="D54" t="s">
        <v>868</v>
      </c>
    </row>
    <row r="55" spans="1:4">
      <c r="A55">
        <v>54</v>
      </c>
      <c r="B55" t="s">
        <v>869</v>
      </c>
      <c r="C55" t="s">
        <v>871</v>
      </c>
      <c r="D55" t="s">
        <v>872</v>
      </c>
    </row>
    <row r="56" spans="1:4">
      <c r="A56">
        <v>55</v>
      </c>
      <c r="B56" t="s">
        <v>869</v>
      </c>
      <c r="C56" t="s">
        <v>869</v>
      </c>
      <c r="D56" t="s">
        <v>870</v>
      </c>
    </row>
    <row r="57" spans="1:4">
      <c r="A57">
        <v>56</v>
      </c>
      <c r="B57" t="s">
        <v>869</v>
      </c>
      <c r="C57" t="s">
        <v>873</v>
      </c>
      <c r="D57" t="s">
        <v>874</v>
      </c>
    </row>
    <row r="58" spans="1:4">
      <c r="A58">
        <v>57</v>
      </c>
      <c r="B58" t="s">
        <v>869</v>
      </c>
      <c r="C58" t="s">
        <v>875</v>
      </c>
      <c r="D58" t="s">
        <v>876</v>
      </c>
    </row>
    <row r="59" spans="1:4">
      <c r="A59">
        <v>58</v>
      </c>
      <c r="B59" t="s">
        <v>869</v>
      </c>
      <c r="C59" t="s">
        <v>877</v>
      </c>
      <c r="D59" t="s">
        <v>878</v>
      </c>
    </row>
    <row r="60" spans="1:4">
      <c r="A60">
        <v>59</v>
      </c>
      <c r="B60" t="s">
        <v>869</v>
      </c>
      <c r="C60" t="s">
        <v>879</v>
      </c>
      <c r="D60" t="s">
        <v>880</v>
      </c>
    </row>
    <row r="61" spans="1:4">
      <c r="A61">
        <v>60</v>
      </c>
      <c r="B61" t="s">
        <v>869</v>
      </c>
      <c r="C61" t="s">
        <v>881</v>
      </c>
      <c r="D61" t="s">
        <v>882</v>
      </c>
    </row>
    <row r="62" spans="1:4">
      <c r="A62">
        <v>61</v>
      </c>
      <c r="B62" t="s">
        <v>869</v>
      </c>
      <c r="C62" t="s">
        <v>883</v>
      </c>
      <c r="D62" t="s">
        <v>884</v>
      </c>
    </row>
    <row r="63" spans="1:4">
      <c r="A63">
        <v>62</v>
      </c>
      <c r="B63" t="s">
        <v>869</v>
      </c>
      <c r="C63" t="s">
        <v>885</v>
      </c>
      <c r="D63" t="s">
        <v>886</v>
      </c>
    </row>
    <row r="64" spans="1:4">
      <c r="A64">
        <v>63</v>
      </c>
      <c r="B64" t="s">
        <v>887</v>
      </c>
      <c r="C64" t="s">
        <v>889</v>
      </c>
      <c r="D64" t="s">
        <v>890</v>
      </c>
    </row>
    <row r="65" spans="1:4">
      <c r="A65">
        <v>64</v>
      </c>
      <c r="B65" t="s">
        <v>887</v>
      </c>
      <c r="C65" t="s">
        <v>891</v>
      </c>
      <c r="D65" t="s">
        <v>892</v>
      </c>
    </row>
    <row r="66" spans="1:4">
      <c r="A66">
        <v>65</v>
      </c>
      <c r="B66" t="s">
        <v>887</v>
      </c>
      <c r="C66" t="s">
        <v>893</v>
      </c>
      <c r="D66" t="s">
        <v>894</v>
      </c>
    </row>
    <row r="67" spans="1:4">
      <c r="A67">
        <v>66</v>
      </c>
      <c r="B67" t="s">
        <v>887</v>
      </c>
      <c r="C67" t="s">
        <v>895</v>
      </c>
      <c r="D67" t="s">
        <v>896</v>
      </c>
    </row>
    <row r="68" spans="1:4">
      <c r="A68">
        <v>67</v>
      </c>
      <c r="B68" t="s">
        <v>887</v>
      </c>
      <c r="C68" t="s">
        <v>887</v>
      </c>
      <c r="D68" t="s">
        <v>888</v>
      </c>
    </row>
    <row r="69" spans="1:4">
      <c r="A69">
        <v>68</v>
      </c>
      <c r="B69" t="s">
        <v>887</v>
      </c>
      <c r="C69" t="s">
        <v>897</v>
      </c>
      <c r="D69" t="s">
        <v>898</v>
      </c>
    </row>
    <row r="70" spans="1:4">
      <c r="A70">
        <v>69</v>
      </c>
      <c r="B70" t="s">
        <v>887</v>
      </c>
      <c r="C70" t="s">
        <v>899</v>
      </c>
      <c r="D70" t="s">
        <v>900</v>
      </c>
    </row>
    <row r="71" spans="1:4">
      <c r="A71">
        <v>70</v>
      </c>
      <c r="B71" t="s">
        <v>887</v>
      </c>
      <c r="C71" t="s">
        <v>901</v>
      </c>
      <c r="D71" t="s">
        <v>902</v>
      </c>
    </row>
    <row r="72" spans="1:4">
      <c r="A72">
        <v>71</v>
      </c>
      <c r="B72" t="s">
        <v>887</v>
      </c>
      <c r="C72" t="s">
        <v>903</v>
      </c>
      <c r="D72" t="s">
        <v>904</v>
      </c>
    </row>
    <row r="73" spans="1:4">
      <c r="A73">
        <v>72</v>
      </c>
      <c r="B73" t="s">
        <v>887</v>
      </c>
      <c r="C73" t="s">
        <v>905</v>
      </c>
      <c r="D73" t="s">
        <v>906</v>
      </c>
    </row>
    <row r="74" spans="1:4">
      <c r="A74">
        <v>73</v>
      </c>
      <c r="B74" t="s">
        <v>887</v>
      </c>
      <c r="C74" t="s">
        <v>907</v>
      </c>
      <c r="D74" t="s">
        <v>908</v>
      </c>
    </row>
    <row r="75" spans="1:4">
      <c r="A75">
        <v>74</v>
      </c>
      <c r="B75" t="s">
        <v>887</v>
      </c>
      <c r="C75" t="s">
        <v>909</v>
      </c>
      <c r="D75" t="s">
        <v>910</v>
      </c>
    </row>
    <row r="76" spans="1:4">
      <c r="A76">
        <v>75</v>
      </c>
      <c r="B76" t="s">
        <v>887</v>
      </c>
      <c r="C76" t="s">
        <v>911</v>
      </c>
      <c r="D76" t="s">
        <v>912</v>
      </c>
    </row>
    <row r="77" spans="1:4">
      <c r="A77">
        <v>76</v>
      </c>
      <c r="B77" t="s">
        <v>887</v>
      </c>
      <c r="C77" t="s">
        <v>913</v>
      </c>
      <c r="D77" t="s">
        <v>914</v>
      </c>
    </row>
    <row r="78" spans="1:4">
      <c r="A78">
        <v>77</v>
      </c>
      <c r="B78" t="s">
        <v>915</v>
      </c>
      <c r="C78" t="s">
        <v>917</v>
      </c>
      <c r="D78" t="s">
        <v>918</v>
      </c>
    </row>
    <row r="79" spans="1:4">
      <c r="A79">
        <v>78</v>
      </c>
      <c r="B79" t="s">
        <v>915</v>
      </c>
      <c r="C79" t="s">
        <v>919</v>
      </c>
      <c r="D79" t="s">
        <v>920</v>
      </c>
    </row>
    <row r="80" spans="1:4">
      <c r="A80">
        <v>79</v>
      </c>
      <c r="B80" t="s">
        <v>915</v>
      </c>
      <c r="C80" t="s">
        <v>921</v>
      </c>
      <c r="D80" t="s">
        <v>922</v>
      </c>
    </row>
    <row r="81" spans="1:4">
      <c r="A81">
        <v>80</v>
      </c>
      <c r="B81" t="s">
        <v>915</v>
      </c>
      <c r="C81" t="s">
        <v>923</v>
      </c>
      <c r="D81" t="s">
        <v>924</v>
      </c>
    </row>
    <row r="82" spans="1:4">
      <c r="A82">
        <v>81</v>
      </c>
      <c r="B82" t="s">
        <v>915</v>
      </c>
      <c r="C82" t="s">
        <v>925</v>
      </c>
      <c r="D82" t="s">
        <v>926</v>
      </c>
    </row>
    <row r="83" spans="1:4">
      <c r="A83">
        <v>82</v>
      </c>
      <c r="B83" t="s">
        <v>915</v>
      </c>
      <c r="C83" t="s">
        <v>915</v>
      </c>
      <c r="D83" t="s">
        <v>916</v>
      </c>
    </row>
    <row r="84" spans="1:4">
      <c r="A84">
        <v>83</v>
      </c>
      <c r="B84" t="s">
        <v>915</v>
      </c>
      <c r="C84" t="s">
        <v>927</v>
      </c>
      <c r="D84" t="s">
        <v>928</v>
      </c>
    </row>
    <row r="85" spans="1:4">
      <c r="A85">
        <v>84</v>
      </c>
      <c r="B85" t="s">
        <v>915</v>
      </c>
      <c r="C85" t="s">
        <v>929</v>
      </c>
      <c r="D85" t="s">
        <v>930</v>
      </c>
    </row>
    <row r="86" spans="1:4">
      <c r="A86">
        <v>85</v>
      </c>
      <c r="B86" t="s">
        <v>915</v>
      </c>
      <c r="C86" t="s">
        <v>931</v>
      </c>
      <c r="D86" t="s">
        <v>932</v>
      </c>
    </row>
    <row r="87" spans="1:4">
      <c r="A87">
        <v>86</v>
      </c>
      <c r="B87" t="s">
        <v>915</v>
      </c>
      <c r="C87" t="s">
        <v>933</v>
      </c>
      <c r="D87" t="s">
        <v>934</v>
      </c>
    </row>
    <row r="88" spans="1:4">
      <c r="A88">
        <v>87</v>
      </c>
      <c r="B88" t="s">
        <v>915</v>
      </c>
      <c r="C88" t="s">
        <v>935</v>
      </c>
      <c r="D88" t="s">
        <v>936</v>
      </c>
    </row>
    <row r="89" spans="1:4">
      <c r="A89">
        <v>88</v>
      </c>
      <c r="B89" t="s">
        <v>937</v>
      </c>
      <c r="C89" t="s">
        <v>811</v>
      </c>
      <c r="D89" t="s">
        <v>939</v>
      </c>
    </row>
    <row r="90" spans="1:4">
      <c r="A90">
        <v>89</v>
      </c>
      <c r="B90" t="s">
        <v>937</v>
      </c>
      <c r="C90" t="s">
        <v>940</v>
      </c>
      <c r="D90" t="s">
        <v>941</v>
      </c>
    </row>
    <row r="91" spans="1:4">
      <c r="A91">
        <v>90</v>
      </c>
      <c r="B91" t="s">
        <v>937</v>
      </c>
      <c r="C91" t="s">
        <v>942</v>
      </c>
      <c r="D91" t="s">
        <v>943</v>
      </c>
    </row>
    <row r="92" spans="1:4">
      <c r="A92">
        <v>91</v>
      </c>
      <c r="B92" t="s">
        <v>937</v>
      </c>
      <c r="C92" t="s">
        <v>944</v>
      </c>
      <c r="D92" t="s">
        <v>945</v>
      </c>
    </row>
    <row r="93" spans="1:4">
      <c r="A93">
        <v>92</v>
      </c>
      <c r="B93" t="s">
        <v>937</v>
      </c>
      <c r="C93" t="s">
        <v>946</v>
      </c>
      <c r="D93" t="s">
        <v>947</v>
      </c>
    </row>
    <row r="94" spans="1:4">
      <c r="A94">
        <v>93</v>
      </c>
      <c r="B94" t="s">
        <v>937</v>
      </c>
      <c r="C94" t="s">
        <v>937</v>
      </c>
      <c r="D94" t="s">
        <v>938</v>
      </c>
    </row>
    <row r="95" spans="1:4">
      <c r="A95">
        <v>94</v>
      </c>
      <c r="B95" t="s">
        <v>937</v>
      </c>
      <c r="C95" t="s">
        <v>948</v>
      </c>
      <c r="D95" t="s">
        <v>949</v>
      </c>
    </row>
    <row r="96" spans="1:4">
      <c r="A96">
        <v>95</v>
      </c>
      <c r="B96" t="s">
        <v>937</v>
      </c>
      <c r="C96" t="s">
        <v>950</v>
      </c>
      <c r="D96" t="s">
        <v>951</v>
      </c>
    </row>
    <row r="97" spans="1:4">
      <c r="A97">
        <v>96</v>
      </c>
      <c r="B97" t="s">
        <v>937</v>
      </c>
      <c r="C97" t="s">
        <v>952</v>
      </c>
      <c r="D97" t="s">
        <v>953</v>
      </c>
    </row>
    <row r="98" spans="1:4">
      <c r="A98">
        <v>97</v>
      </c>
      <c r="B98" t="s">
        <v>937</v>
      </c>
      <c r="C98" t="s">
        <v>954</v>
      </c>
      <c r="D98" t="s">
        <v>955</v>
      </c>
    </row>
    <row r="99" spans="1:4">
      <c r="A99">
        <v>98</v>
      </c>
      <c r="B99" t="s">
        <v>937</v>
      </c>
      <c r="C99" t="s">
        <v>956</v>
      </c>
      <c r="D99" t="s">
        <v>957</v>
      </c>
    </row>
    <row r="100" spans="1:4">
      <c r="A100">
        <v>99</v>
      </c>
      <c r="B100" t="s">
        <v>937</v>
      </c>
      <c r="C100" t="s">
        <v>958</v>
      </c>
      <c r="D100" t="s">
        <v>959</v>
      </c>
    </row>
    <row r="101" spans="1:4">
      <c r="A101">
        <v>100</v>
      </c>
      <c r="B101" t="s">
        <v>937</v>
      </c>
      <c r="C101" t="s">
        <v>960</v>
      </c>
      <c r="D101" t="s">
        <v>961</v>
      </c>
    </row>
    <row r="102" spans="1:4">
      <c r="A102">
        <v>101</v>
      </c>
      <c r="B102" t="s">
        <v>937</v>
      </c>
      <c r="C102" t="s">
        <v>962</v>
      </c>
      <c r="D102" t="s">
        <v>963</v>
      </c>
    </row>
    <row r="103" spans="1:4">
      <c r="A103">
        <v>102</v>
      </c>
      <c r="B103" t="s">
        <v>937</v>
      </c>
      <c r="C103" t="s">
        <v>964</v>
      </c>
      <c r="D103" t="s">
        <v>965</v>
      </c>
    </row>
    <row r="104" spans="1:4">
      <c r="A104">
        <v>103</v>
      </c>
      <c r="B104" t="s">
        <v>937</v>
      </c>
      <c r="C104" t="s">
        <v>966</v>
      </c>
      <c r="D104" t="s">
        <v>967</v>
      </c>
    </row>
    <row r="105" spans="1:4">
      <c r="A105">
        <v>104</v>
      </c>
      <c r="B105" t="s">
        <v>937</v>
      </c>
      <c r="C105" t="s">
        <v>968</v>
      </c>
      <c r="D105" t="s">
        <v>969</v>
      </c>
    </row>
    <row r="106" spans="1:4">
      <c r="A106">
        <v>105</v>
      </c>
      <c r="B106" t="s">
        <v>970</v>
      </c>
      <c r="C106" t="s">
        <v>972</v>
      </c>
      <c r="D106" t="s">
        <v>973</v>
      </c>
    </row>
    <row r="107" spans="1:4">
      <c r="A107">
        <v>106</v>
      </c>
      <c r="B107" t="s">
        <v>970</v>
      </c>
      <c r="C107" t="s">
        <v>974</v>
      </c>
      <c r="D107" t="s">
        <v>975</v>
      </c>
    </row>
    <row r="108" spans="1:4">
      <c r="A108">
        <v>107</v>
      </c>
      <c r="B108" t="s">
        <v>970</v>
      </c>
      <c r="C108" t="s">
        <v>976</v>
      </c>
      <c r="D108" t="s">
        <v>977</v>
      </c>
    </row>
    <row r="109" spans="1:4">
      <c r="A109">
        <v>108</v>
      </c>
      <c r="B109" t="s">
        <v>970</v>
      </c>
      <c r="C109" t="s">
        <v>970</v>
      </c>
      <c r="D109" t="s">
        <v>971</v>
      </c>
    </row>
    <row r="110" spans="1:4">
      <c r="A110">
        <v>109</v>
      </c>
      <c r="B110" t="s">
        <v>970</v>
      </c>
      <c r="C110" t="s">
        <v>978</v>
      </c>
      <c r="D110" t="s">
        <v>979</v>
      </c>
    </row>
    <row r="111" spans="1:4">
      <c r="A111">
        <v>110</v>
      </c>
      <c r="B111" t="s">
        <v>970</v>
      </c>
      <c r="C111" t="s">
        <v>980</v>
      </c>
      <c r="D111" t="s">
        <v>981</v>
      </c>
    </row>
    <row r="112" spans="1:4">
      <c r="A112">
        <v>111</v>
      </c>
      <c r="B112" t="s">
        <v>970</v>
      </c>
      <c r="C112" t="s">
        <v>982</v>
      </c>
      <c r="D112" t="s">
        <v>983</v>
      </c>
    </row>
    <row r="113" spans="1:4">
      <c r="A113">
        <v>112</v>
      </c>
      <c r="B113" t="s">
        <v>970</v>
      </c>
      <c r="C113" t="s">
        <v>984</v>
      </c>
      <c r="D113" t="s">
        <v>985</v>
      </c>
    </row>
    <row r="114" spans="1:4">
      <c r="A114">
        <v>113</v>
      </c>
      <c r="B114" t="s">
        <v>970</v>
      </c>
      <c r="C114" t="s">
        <v>986</v>
      </c>
      <c r="D114" t="s">
        <v>987</v>
      </c>
    </row>
    <row r="115" spans="1:4">
      <c r="A115">
        <v>114</v>
      </c>
      <c r="B115" t="s">
        <v>970</v>
      </c>
      <c r="C115" t="s">
        <v>988</v>
      </c>
      <c r="D115" t="s">
        <v>989</v>
      </c>
    </row>
    <row r="116" spans="1:4">
      <c r="A116">
        <v>115</v>
      </c>
      <c r="B116" t="s">
        <v>970</v>
      </c>
      <c r="C116" t="s">
        <v>990</v>
      </c>
      <c r="D116" t="s">
        <v>991</v>
      </c>
    </row>
    <row r="117" spans="1:4">
      <c r="A117">
        <v>116</v>
      </c>
      <c r="B117" t="s">
        <v>992</v>
      </c>
      <c r="C117" t="s">
        <v>994</v>
      </c>
      <c r="D117" t="s">
        <v>995</v>
      </c>
    </row>
    <row r="118" spans="1:4">
      <c r="A118">
        <v>117</v>
      </c>
      <c r="B118" t="s">
        <v>992</v>
      </c>
      <c r="C118" t="s">
        <v>996</v>
      </c>
      <c r="D118" t="s">
        <v>997</v>
      </c>
    </row>
    <row r="119" spans="1:4">
      <c r="A119">
        <v>118</v>
      </c>
      <c r="B119" t="s">
        <v>992</v>
      </c>
      <c r="C119" t="s">
        <v>992</v>
      </c>
      <c r="D119" t="s">
        <v>993</v>
      </c>
    </row>
    <row r="120" spans="1:4">
      <c r="A120">
        <v>119</v>
      </c>
      <c r="B120" t="s">
        <v>992</v>
      </c>
      <c r="C120" t="s">
        <v>998</v>
      </c>
      <c r="D120" t="s">
        <v>999</v>
      </c>
    </row>
    <row r="121" spans="1:4">
      <c r="A121">
        <v>120</v>
      </c>
      <c r="B121" t="s">
        <v>992</v>
      </c>
      <c r="C121" t="s">
        <v>799</v>
      </c>
      <c r="D121" t="s">
        <v>1000</v>
      </c>
    </row>
    <row r="122" spans="1:4">
      <c r="A122">
        <v>121</v>
      </c>
      <c r="B122" t="s">
        <v>992</v>
      </c>
      <c r="C122" t="s">
        <v>1001</v>
      </c>
      <c r="D122" t="s">
        <v>1002</v>
      </c>
    </row>
    <row r="123" spans="1:4">
      <c r="A123">
        <v>122</v>
      </c>
      <c r="B123" t="s">
        <v>992</v>
      </c>
      <c r="C123" t="s">
        <v>1003</v>
      </c>
      <c r="D123" t="s">
        <v>1004</v>
      </c>
    </row>
    <row r="124" spans="1:4">
      <c r="A124">
        <v>123</v>
      </c>
      <c r="B124" t="s">
        <v>992</v>
      </c>
      <c r="C124" t="s">
        <v>1005</v>
      </c>
      <c r="D124" t="s">
        <v>1006</v>
      </c>
    </row>
    <row r="125" spans="1:4">
      <c r="A125">
        <v>124</v>
      </c>
      <c r="B125" t="s">
        <v>992</v>
      </c>
      <c r="C125" t="s">
        <v>1007</v>
      </c>
      <c r="D125" t="s">
        <v>1008</v>
      </c>
    </row>
    <row r="126" spans="1:4">
      <c r="A126">
        <v>125</v>
      </c>
      <c r="B126" t="s">
        <v>992</v>
      </c>
      <c r="C126" t="s">
        <v>1009</v>
      </c>
      <c r="D126" t="s">
        <v>1010</v>
      </c>
    </row>
    <row r="127" spans="1:4">
      <c r="A127">
        <v>126</v>
      </c>
      <c r="B127" t="s">
        <v>992</v>
      </c>
      <c r="C127" t="s">
        <v>1011</v>
      </c>
      <c r="D127" t="s">
        <v>1012</v>
      </c>
    </row>
    <row r="128" spans="1:4">
      <c r="A128">
        <v>127</v>
      </c>
      <c r="B128" t="s">
        <v>1013</v>
      </c>
      <c r="C128" t="s">
        <v>1015</v>
      </c>
      <c r="D128" t="s">
        <v>1016</v>
      </c>
    </row>
    <row r="129" spans="1:4">
      <c r="A129">
        <v>128</v>
      </c>
      <c r="B129" t="s">
        <v>1013</v>
      </c>
      <c r="C129" t="s">
        <v>1017</v>
      </c>
      <c r="D129" t="s">
        <v>1018</v>
      </c>
    </row>
    <row r="130" spans="1:4">
      <c r="A130">
        <v>129</v>
      </c>
      <c r="B130" t="s">
        <v>1013</v>
      </c>
      <c r="C130" t="s">
        <v>1019</v>
      </c>
      <c r="D130" t="s">
        <v>1020</v>
      </c>
    </row>
    <row r="131" spans="1:4">
      <c r="A131">
        <v>130</v>
      </c>
      <c r="B131" t="s">
        <v>1013</v>
      </c>
      <c r="C131" t="s">
        <v>1021</v>
      </c>
      <c r="D131" t="s">
        <v>1022</v>
      </c>
    </row>
    <row r="132" spans="1:4">
      <c r="A132">
        <v>131</v>
      </c>
      <c r="B132" t="s">
        <v>1013</v>
      </c>
      <c r="C132" t="s">
        <v>1023</v>
      </c>
      <c r="D132" t="s">
        <v>1024</v>
      </c>
    </row>
    <row r="133" spans="1:4">
      <c r="A133">
        <v>132</v>
      </c>
      <c r="B133" t="s">
        <v>1013</v>
      </c>
      <c r="C133" t="s">
        <v>1025</v>
      </c>
      <c r="D133" t="s">
        <v>1026</v>
      </c>
    </row>
    <row r="134" spans="1:4">
      <c r="A134">
        <v>133</v>
      </c>
      <c r="B134" t="s">
        <v>1013</v>
      </c>
      <c r="C134" t="s">
        <v>1013</v>
      </c>
      <c r="D134" t="s">
        <v>1014</v>
      </c>
    </row>
    <row r="135" spans="1:4">
      <c r="A135">
        <v>134</v>
      </c>
      <c r="B135" t="s">
        <v>1013</v>
      </c>
      <c r="C135" t="s">
        <v>1027</v>
      </c>
      <c r="D135" t="s">
        <v>1028</v>
      </c>
    </row>
    <row r="136" spans="1:4">
      <c r="A136">
        <v>135</v>
      </c>
      <c r="B136" t="s">
        <v>1013</v>
      </c>
      <c r="C136" t="s">
        <v>1029</v>
      </c>
      <c r="D136" t="s">
        <v>1030</v>
      </c>
    </row>
    <row r="137" spans="1:4">
      <c r="A137">
        <v>136</v>
      </c>
      <c r="B137" t="s">
        <v>1013</v>
      </c>
      <c r="C137" t="s">
        <v>1031</v>
      </c>
      <c r="D137" t="s">
        <v>1032</v>
      </c>
    </row>
    <row r="138" spans="1:4">
      <c r="A138">
        <v>137</v>
      </c>
      <c r="B138" t="s">
        <v>1013</v>
      </c>
      <c r="C138" t="s">
        <v>1033</v>
      </c>
      <c r="D138" t="s">
        <v>1034</v>
      </c>
    </row>
    <row r="139" spans="1:4">
      <c r="A139">
        <v>138</v>
      </c>
      <c r="B139" t="s">
        <v>1013</v>
      </c>
      <c r="C139" t="s">
        <v>1035</v>
      </c>
      <c r="D139" t="s">
        <v>1036</v>
      </c>
    </row>
    <row r="140" spans="1:4">
      <c r="A140">
        <v>139</v>
      </c>
      <c r="B140" t="s">
        <v>1013</v>
      </c>
      <c r="C140" t="s">
        <v>1037</v>
      </c>
      <c r="D140" t="s">
        <v>1038</v>
      </c>
    </row>
    <row r="141" spans="1:4">
      <c r="A141">
        <v>140</v>
      </c>
      <c r="B141" t="s">
        <v>1013</v>
      </c>
      <c r="C141" t="s">
        <v>1039</v>
      </c>
      <c r="D141" t="s">
        <v>1040</v>
      </c>
    </row>
    <row r="142" spans="1:4">
      <c r="A142">
        <v>141</v>
      </c>
      <c r="B142" t="s">
        <v>1013</v>
      </c>
      <c r="C142" t="s">
        <v>1041</v>
      </c>
      <c r="D142" t="s">
        <v>1042</v>
      </c>
    </row>
    <row r="143" spans="1:4">
      <c r="A143">
        <v>142</v>
      </c>
      <c r="B143" t="s">
        <v>1013</v>
      </c>
      <c r="C143" t="s">
        <v>907</v>
      </c>
      <c r="D143" t="s">
        <v>1043</v>
      </c>
    </row>
    <row r="144" spans="1:4">
      <c r="A144">
        <v>143</v>
      </c>
      <c r="B144" t="s">
        <v>1013</v>
      </c>
      <c r="C144" t="s">
        <v>1044</v>
      </c>
      <c r="D144" t="s">
        <v>1045</v>
      </c>
    </row>
    <row r="145" spans="1:4">
      <c r="A145">
        <v>144</v>
      </c>
      <c r="B145" t="s">
        <v>1013</v>
      </c>
      <c r="C145" t="s">
        <v>1046</v>
      </c>
      <c r="D145" t="s">
        <v>1047</v>
      </c>
    </row>
    <row r="146" spans="1:4">
      <c r="A146">
        <v>145</v>
      </c>
      <c r="B146" t="s">
        <v>1048</v>
      </c>
      <c r="C146" t="s">
        <v>1050</v>
      </c>
      <c r="D146" t="s">
        <v>1051</v>
      </c>
    </row>
    <row r="147" spans="1:4">
      <c r="A147">
        <v>146</v>
      </c>
      <c r="B147" t="s">
        <v>1048</v>
      </c>
      <c r="C147" t="s">
        <v>1052</v>
      </c>
      <c r="D147" t="s">
        <v>1053</v>
      </c>
    </row>
    <row r="148" spans="1:4">
      <c r="A148">
        <v>147</v>
      </c>
      <c r="B148" t="s">
        <v>1048</v>
      </c>
      <c r="C148" t="s">
        <v>1054</v>
      </c>
      <c r="D148" t="s">
        <v>1055</v>
      </c>
    </row>
    <row r="149" spans="1:4">
      <c r="A149">
        <v>148</v>
      </c>
      <c r="B149" t="s">
        <v>1048</v>
      </c>
      <c r="C149" t="s">
        <v>1056</v>
      </c>
      <c r="D149" t="s">
        <v>1057</v>
      </c>
    </row>
    <row r="150" spans="1:4">
      <c r="A150">
        <v>149</v>
      </c>
      <c r="B150" t="s">
        <v>1048</v>
      </c>
      <c r="C150" t="s">
        <v>1048</v>
      </c>
      <c r="D150" t="s">
        <v>1049</v>
      </c>
    </row>
    <row r="151" spans="1:4">
      <c r="A151">
        <v>150</v>
      </c>
      <c r="B151" t="s">
        <v>1048</v>
      </c>
      <c r="C151" t="s">
        <v>1058</v>
      </c>
      <c r="D151" t="s">
        <v>1059</v>
      </c>
    </row>
    <row r="152" spans="1:4">
      <c r="A152">
        <v>151</v>
      </c>
      <c r="B152" t="s">
        <v>1048</v>
      </c>
      <c r="C152" t="s">
        <v>1060</v>
      </c>
      <c r="D152" t="s">
        <v>1061</v>
      </c>
    </row>
    <row r="153" spans="1:4">
      <c r="A153">
        <v>152</v>
      </c>
      <c r="B153" t="s">
        <v>1048</v>
      </c>
      <c r="C153" t="s">
        <v>1062</v>
      </c>
      <c r="D153" t="s">
        <v>1063</v>
      </c>
    </row>
    <row r="154" spans="1:4">
      <c r="A154">
        <v>153</v>
      </c>
      <c r="B154" t="s">
        <v>1048</v>
      </c>
      <c r="C154" t="s">
        <v>1064</v>
      </c>
      <c r="D154" t="s">
        <v>1065</v>
      </c>
    </row>
    <row r="155" spans="1:4">
      <c r="A155">
        <v>154</v>
      </c>
      <c r="B155" t="s">
        <v>1066</v>
      </c>
      <c r="C155" t="s">
        <v>1068</v>
      </c>
      <c r="D155" t="s">
        <v>1069</v>
      </c>
    </row>
    <row r="156" spans="1:4">
      <c r="A156">
        <v>155</v>
      </c>
      <c r="B156" t="s">
        <v>1066</v>
      </c>
      <c r="C156" t="s">
        <v>1070</v>
      </c>
      <c r="D156" t="s">
        <v>1071</v>
      </c>
    </row>
    <row r="157" spans="1:4">
      <c r="A157">
        <v>156</v>
      </c>
      <c r="B157" t="s">
        <v>1066</v>
      </c>
      <c r="C157" t="s">
        <v>1072</v>
      </c>
      <c r="D157" t="s">
        <v>1073</v>
      </c>
    </row>
    <row r="158" spans="1:4">
      <c r="A158">
        <v>157</v>
      </c>
      <c r="B158" t="s">
        <v>1066</v>
      </c>
      <c r="C158" t="s">
        <v>1074</v>
      </c>
      <c r="D158" t="s">
        <v>1075</v>
      </c>
    </row>
    <row r="159" spans="1:4">
      <c r="A159">
        <v>158</v>
      </c>
      <c r="B159" t="s">
        <v>1066</v>
      </c>
      <c r="C159" t="s">
        <v>1076</v>
      </c>
      <c r="D159" t="s">
        <v>1077</v>
      </c>
    </row>
    <row r="160" spans="1:4">
      <c r="A160">
        <v>159</v>
      </c>
      <c r="B160" t="s">
        <v>1066</v>
      </c>
      <c r="C160" t="s">
        <v>1078</v>
      </c>
      <c r="D160" t="s">
        <v>1079</v>
      </c>
    </row>
    <row r="161" spans="1:4">
      <c r="A161">
        <v>160</v>
      </c>
      <c r="B161" t="s">
        <v>1066</v>
      </c>
      <c r="C161" t="s">
        <v>1066</v>
      </c>
      <c r="D161" t="s">
        <v>1067</v>
      </c>
    </row>
    <row r="162" spans="1:4">
      <c r="A162">
        <v>161</v>
      </c>
      <c r="B162" t="s">
        <v>1066</v>
      </c>
      <c r="C162" t="s">
        <v>1080</v>
      </c>
      <c r="D162" t="s">
        <v>1081</v>
      </c>
    </row>
    <row r="163" spans="1:4">
      <c r="A163">
        <v>162</v>
      </c>
      <c r="B163" t="s">
        <v>1066</v>
      </c>
      <c r="C163" t="s">
        <v>1082</v>
      </c>
      <c r="D163" t="s">
        <v>1083</v>
      </c>
    </row>
    <row r="164" spans="1:4">
      <c r="A164">
        <v>163</v>
      </c>
      <c r="B164" t="s">
        <v>1084</v>
      </c>
      <c r="C164" t="s">
        <v>1086</v>
      </c>
      <c r="D164" t="s">
        <v>1087</v>
      </c>
    </row>
    <row r="165" spans="1:4">
      <c r="A165">
        <v>164</v>
      </c>
      <c r="B165" t="s">
        <v>1084</v>
      </c>
      <c r="C165" t="s">
        <v>1088</v>
      </c>
      <c r="D165" t="s">
        <v>1089</v>
      </c>
    </row>
    <row r="166" spans="1:4">
      <c r="A166">
        <v>165</v>
      </c>
      <c r="B166" t="s">
        <v>1084</v>
      </c>
      <c r="C166" t="s">
        <v>1084</v>
      </c>
      <c r="D166" t="s">
        <v>1085</v>
      </c>
    </row>
    <row r="167" spans="1:4">
      <c r="A167">
        <v>166</v>
      </c>
      <c r="B167" t="s">
        <v>1084</v>
      </c>
      <c r="C167" t="s">
        <v>1090</v>
      </c>
      <c r="D167" t="s">
        <v>1091</v>
      </c>
    </row>
    <row r="168" spans="1:4">
      <c r="A168">
        <v>167</v>
      </c>
      <c r="B168" t="s">
        <v>1084</v>
      </c>
      <c r="C168" t="s">
        <v>1092</v>
      </c>
      <c r="D168" t="s">
        <v>1093</v>
      </c>
    </row>
    <row r="169" spans="1:4">
      <c r="A169">
        <v>168</v>
      </c>
      <c r="B169" t="s">
        <v>1084</v>
      </c>
      <c r="C169" t="s">
        <v>1094</v>
      </c>
      <c r="D169" t="s">
        <v>1095</v>
      </c>
    </row>
    <row r="170" spans="1:4">
      <c r="A170">
        <v>169</v>
      </c>
      <c r="B170" t="s">
        <v>1084</v>
      </c>
      <c r="C170" t="s">
        <v>1096</v>
      </c>
      <c r="D170" t="s">
        <v>1097</v>
      </c>
    </row>
    <row r="171" spans="1:4">
      <c r="A171">
        <v>170</v>
      </c>
      <c r="B171" t="s">
        <v>1084</v>
      </c>
      <c r="C171" t="s">
        <v>1098</v>
      </c>
      <c r="D171" t="s">
        <v>1099</v>
      </c>
    </row>
    <row r="172" spans="1:4">
      <c r="A172">
        <v>171</v>
      </c>
      <c r="B172" t="s">
        <v>1100</v>
      </c>
      <c r="C172" t="s">
        <v>1102</v>
      </c>
      <c r="D172" t="s">
        <v>1103</v>
      </c>
    </row>
    <row r="173" spans="1:4">
      <c r="A173">
        <v>172</v>
      </c>
      <c r="B173" t="s">
        <v>1100</v>
      </c>
      <c r="C173" t="s">
        <v>1104</v>
      </c>
      <c r="D173" t="s">
        <v>1105</v>
      </c>
    </row>
    <row r="174" spans="1:4">
      <c r="A174">
        <v>173</v>
      </c>
      <c r="B174" t="s">
        <v>1100</v>
      </c>
      <c r="C174" t="s">
        <v>1106</v>
      </c>
      <c r="D174" t="s">
        <v>1107</v>
      </c>
    </row>
    <row r="175" spans="1:4">
      <c r="A175">
        <v>174</v>
      </c>
      <c r="B175" t="s">
        <v>1100</v>
      </c>
      <c r="C175" t="s">
        <v>1108</v>
      </c>
      <c r="D175" t="s">
        <v>1109</v>
      </c>
    </row>
    <row r="176" spans="1:4">
      <c r="A176">
        <v>175</v>
      </c>
      <c r="B176" t="s">
        <v>1100</v>
      </c>
      <c r="C176" t="s">
        <v>1110</v>
      </c>
      <c r="D176" t="s">
        <v>1111</v>
      </c>
    </row>
    <row r="177" spans="1:4">
      <c r="A177">
        <v>176</v>
      </c>
      <c r="B177" t="s">
        <v>1100</v>
      </c>
      <c r="C177" t="s">
        <v>1100</v>
      </c>
      <c r="D177" t="s">
        <v>1101</v>
      </c>
    </row>
    <row r="178" spans="1:4">
      <c r="A178">
        <v>177</v>
      </c>
      <c r="B178" t="s">
        <v>1100</v>
      </c>
      <c r="C178" t="s">
        <v>1112</v>
      </c>
      <c r="D178" t="s">
        <v>1113</v>
      </c>
    </row>
    <row r="179" spans="1:4">
      <c r="A179">
        <v>178</v>
      </c>
      <c r="B179" t="s">
        <v>1100</v>
      </c>
      <c r="C179" t="s">
        <v>1114</v>
      </c>
      <c r="D179" t="s">
        <v>1115</v>
      </c>
    </row>
    <row r="180" spans="1:4">
      <c r="A180">
        <v>179</v>
      </c>
      <c r="B180" t="s">
        <v>1100</v>
      </c>
      <c r="C180" t="s">
        <v>1116</v>
      </c>
      <c r="D180" t="s">
        <v>1117</v>
      </c>
    </row>
    <row r="181" spans="1:4">
      <c r="A181">
        <v>180</v>
      </c>
      <c r="B181" t="s">
        <v>1100</v>
      </c>
      <c r="C181" t="s">
        <v>1118</v>
      </c>
      <c r="D181" t="s">
        <v>1119</v>
      </c>
    </row>
    <row r="182" spans="1:4">
      <c r="A182">
        <v>181</v>
      </c>
      <c r="B182" t="s">
        <v>1100</v>
      </c>
      <c r="C182" t="s">
        <v>1120</v>
      </c>
      <c r="D182" t="s">
        <v>1121</v>
      </c>
    </row>
    <row r="183" spans="1:4">
      <c r="A183">
        <v>182</v>
      </c>
      <c r="B183" t="s">
        <v>1122</v>
      </c>
      <c r="C183" t="s">
        <v>1124</v>
      </c>
      <c r="D183" t="s">
        <v>1125</v>
      </c>
    </row>
    <row r="184" spans="1:4">
      <c r="A184">
        <v>183</v>
      </c>
      <c r="B184" t="s">
        <v>1122</v>
      </c>
      <c r="C184" t="s">
        <v>1126</v>
      </c>
      <c r="D184" t="s">
        <v>1127</v>
      </c>
    </row>
    <row r="185" spans="1:4">
      <c r="A185">
        <v>184</v>
      </c>
      <c r="B185" t="s">
        <v>1122</v>
      </c>
      <c r="C185" t="s">
        <v>1128</v>
      </c>
      <c r="D185" t="s">
        <v>1129</v>
      </c>
    </row>
    <row r="186" spans="1:4">
      <c r="A186">
        <v>185</v>
      </c>
      <c r="B186" t="s">
        <v>1122</v>
      </c>
      <c r="C186" t="s">
        <v>1130</v>
      </c>
      <c r="D186" t="s">
        <v>1131</v>
      </c>
    </row>
    <row r="187" spans="1:4">
      <c r="A187">
        <v>186</v>
      </c>
      <c r="B187" t="s">
        <v>1122</v>
      </c>
      <c r="C187" t="s">
        <v>1132</v>
      </c>
      <c r="D187" t="s">
        <v>1133</v>
      </c>
    </row>
    <row r="188" spans="1:4">
      <c r="A188">
        <v>187</v>
      </c>
      <c r="B188" t="s">
        <v>1122</v>
      </c>
      <c r="C188" t="s">
        <v>1134</v>
      </c>
      <c r="D188" t="s">
        <v>1135</v>
      </c>
    </row>
    <row r="189" spans="1:4">
      <c r="A189">
        <v>188</v>
      </c>
      <c r="B189" t="s">
        <v>1122</v>
      </c>
      <c r="C189" t="s">
        <v>1136</v>
      </c>
      <c r="D189" t="s">
        <v>1137</v>
      </c>
    </row>
    <row r="190" spans="1:4">
      <c r="A190">
        <v>189</v>
      </c>
      <c r="B190" t="s">
        <v>1122</v>
      </c>
      <c r="C190" t="s">
        <v>1138</v>
      </c>
      <c r="D190" t="s">
        <v>1139</v>
      </c>
    </row>
    <row r="191" spans="1:4">
      <c r="A191">
        <v>190</v>
      </c>
      <c r="B191" t="s">
        <v>1122</v>
      </c>
      <c r="C191" t="s">
        <v>1122</v>
      </c>
      <c r="D191" t="s">
        <v>1123</v>
      </c>
    </row>
    <row r="192" spans="1:4">
      <c r="A192">
        <v>191</v>
      </c>
      <c r="B192" t="s">
        <v>1122</v>
      </c>
      <c r="C192" t="s">
        <v>1140</v>
      </c>
      <c r="D192" t="s">
        <v>1141</v>
      </c>
    </row>
    <row r="193" spans="1:4">
      <c r="A193">
        <v>192</v>
      </c>
      <c r="B193" t="s">
        <v>1122</v>
      </c>
      <c r="C193" t="s">
        <v>1142</v>
      </c>
      <c r="D193" t="s">
        <v>1143</v>
      </c>
    </row>
    <row r="194" spans="1:4">
      <c r="A194">
        <v>193</v>
      </c>
      <c r="B194" t="s">
        <v>1122</v>
      </c>
      <c r="C194" t="s">
        <v>1144</v>
      </c>
      <c r="D194" t="s">
        <v>1145</v>
      </c>
    </row>
    <row r="195" spans="1:4">
      <c r="A195">
        <v>194</v>
      </c>
      <c r="B195" t="s">
        <v>1122</v>
      </c>
      <c r="C195" t="s">
        <v>1146</v>
      </c>
      <c r="D195" t="s">
        <v>1147</v>
      </c>
    </row>
    <row r="196" spans="1:4">
      <c r="A196">
        <v>195</v>
      </c>
      <c r="B196" t="s">
        <v>1122</v>
      </c>
      <c r="C196" t="s">
        <v>1148</v>
      </c>
      <c r="D196" t="s">
        <v>1149</v>
      </c>
    </row>
    <row r="197" spans="1:4">
      <c r="A197">
        <v>196</v>
      </c>
      <c r="B197" t="s">
        <v>1150</v>
      </c>
      <c r="C197" t="s">
        <v>1152</v>
      </c>
      <c r="D197" t="s">
        <v>1153</v>
      </c>
    </row>
    <row r="198" spans="1:4">
      <c r="A198">
        <v>197</v>
      </c>
      <c r="B198" t="s">
        <v>1150</v>
      </c>
      <c r="C198" t="s">
        <v>1154</v>
      </c>
      <c r="D198" t="s">
        <v>1155</v>
      </c>
    </row>
    <row r="199" spans="1:4">
      <c r="A199">
        <v>198</v>
      </c>
      <c r="B199" t="s">
        <v>1150</v>
      </c>
      <c r="C199" t="s">
        <v>1156</v>
      </c>
      <c r="D199" t="s">
        <v>1157</v>
      </c>
    </row>
    <row r="200" spans="1:4">
      <c r="A200">
        <v>199</v>
      </c>
      <c r="B200" t="s">
        <v>1150</v>
      </c>
      <c r="C200" t="s">
        <v>1158</v>
      </c>
      <c r="D200" t="s">
        <v>1159</v>
      </c>
    </row>
    <row r="201" spans="1:4">
      <c r="A201">
        <v>200</v>
      </c>
      <c r="B201" t="s">
        <v>1150</v>
      </c>
      <c r="C201" t="s">
        <v>1160</v>
      </c>
      <c r="D201" t="s">
        <v>1161</v>
      </c>
    </row>
    <row r="202" spans="1:4">
      <c r="A202">
        <v>201</v>
      </c>
      <c r="B202" t="s">
        <v>1150</v>
      </c>
      <c r="C202" t="s">
        <v>851</v>
      </c>
      <c r="D202" t="s">
        <v>1162</v>
      </c>
    </row>
    <row r="203" spans="1:4">
      <c r="A203">
        <v>202</v>
      </c>
      <c r="B203" t="s">
        <v>1150</v>
      </c>
      <c r="C203" t="s">
        <v>1150</v>
      </c>
      <c r="D203" t="s">
        <v>1151</v>
      </c>
    </row>
    <row r="204" spans="1:4">
      <c r="A204">
        <v>203</v>
      </c>
      <c r="B204" t="s">
        <v>1150</v>
      </c>
      <c r="C204" t="s">
        <v>1163</v>
      </c>
      <c r="D204" t="s">
        <v>1164</v>
      </c>
    </row>
    <row r="205" spans="1:4">
      <c r="A205">
        <v>204</v>
      </c>
      <c r="B205" t="s">
        <v>1150</v>
      </c>
      <c r="C205" t="s">
        <v>1165</v>
      </c>
      <c r="D205" t="s">
        <v>1166</v>
      </c>
    </row>
    <row r="206" spans="1:4">
      <c r="A206">
        <v>205</v>
      </c>
      <c r="B206" t="s">
        <v>1150</v>
      </c>
      <c r="C206" t="s">
        <v>1167</v>
      </c>
      <c r="D206" t="s">
        <v>1168</v>
      </c>
    </row>
    <row r="207" spans="1:4">
      <c r="A207">
        <v>206</v>
      </c>
      <c r="B207" t="s">
        <v>1150</v>
      </c>
      <c r="C207" t="s">
        <v>1169</v>
      </c>
      <c r="D207" t="s">
        <v>1170</v>
      </c>
    </row>
    <row r="208" spans="1:4">
      <c r="A208">
        <v>207</v>
      </c>
      <c r="B208" t="s">
        <v>1150</v>
      </c>
      <c r="C208" t="s">
        <v>1171</v>
      </c>
      <c r="D208" t="s">
        <v>1172</v>
      </c>
    </row>
    <row r="209" spans="1:4">
      <c r="A209">
        <v>208</v>
      </c>
      <c r="B209" t="s">
        <v>1173</v>
      </c>
      <c r="C209" t="s">
        <v>1175</v>
      </c>
      <c r="D209" t="s">
        <v>1176</v>
      </c>
    </row>
    <row r="210" spans="1:4">
      <c r="A210">
        <v>209</v>
      </c>
      <c r="B210" t="s">
        <v>1173</v>
      </c>
      <c r="C210" t="s">
        <v>1177</v>
      </c>
      <c r="D210" t="s">
        <v>1178</v>
      </c>
    </row>
    <row r="211" spans="1:4">
      <c r="A211">
        <v>210</v>
      </c>
      <c r="B211" t="s">
        <v>1173</v>
      </c>
      <c r="C211" t="s">
        <v>1179</v>
      </c>
      <c r="D211" t="s">
        <v>1180</v>
      </c>
    </row>
    <row r="212" spans="1:4">
      <c r="A212">
        <v>211</v>
      </c>
      <c r="B212" t="s">
        <v>1173</v>
      </c>
      <c r="C212" t="s">
        <v>1181</v>
      </c>
      <c r="D212" t="s">
        <v>1182</v>
      </c>
    </row>
    <row r="213" spans="1:4">
      <c r="A213">
        <v>212</v>
      </c>
      <c r="B213" t="s">
        <v>1173</v>
      </c>
      <c r="C213" t="s">
        <v>1183</v>
      </c>
      <c r="D213" t="s">
        <v>1184</v>
      </c>
    </row>
    <row r="214" spans="1:4">
      <c r="A214">
        <v>213</v>
      </c>
      <c r="B214" t="s">
        <v>1173</v>
      </c>
      <c r="C214" t="s">
        <v>1185</v>
      </c>
      <c r="D214" t="s">
        <v>1186</v>
      </c>
    </row>
    <row r="215" spans="1:4">
      <c r="A215">
        <v>214</v>
      </c>
      <c r="B215" t="s">
        <v>1173</v>
      </c>
      <c r="C215" t="s">
        <v>1187</v>
      </c>
      <c r="D215" t="s">
        <v>1188</v>
      </c>
    </row>
    <row r="216" spans="1:4">
      <c r="A216">
        <v>215</v>
      </c>
      <c r="B216" t="s">
        <v>1173</v>
      </c>
      <c r="C216" t="s">
        <v>1173</v>
      </c>
      <c r="D216" t="s">
        <v>1174</v>
      </c>
    </row>
    <row r="217" spans="1:4">
      <c r="A217">
        <v>216</v>
      </c>
      <c r="B217" t="s">
        <v>1173</v>
      </c>
      <c r="C217" t="s">
        <v>1189</v>
      </c>
      <c r="D217" t="s">
        <v>1190</v>
      </c>
    </row>
    <row r="218" spans="1:4">
      <c r="A218">
        <v>217</v>
      </c>
      <c r="B218" t="s">
        <v>1191</v>
      </c>
      <c r="C218" t="s">
        <v>1193</v>
      </c>
      <c r="D218" t="s">
        <v>1194</v>
      </c>
    </row>
    <row r="219" spans="1:4">
      <c r="A219">
        <v>218</v>
      </c>
      <c r="B219" t="s">
        <v>1191</v>
      </c>
      <c r="C219" t="s">
        <v>948</v>
      </c>
      <c r="D219" t="s">
        <v>1195</v>
      </c>
    </row>
    <row r="220" spans="1:4">
      <c r="A220">
        <v>219</v>
      </c>
      <c r="B220" t="s">
        <v>1191</v>
      </c>
      <c r="C220" t="s">
        <v>1196</v>
      </c>
      <c r="D220" t="s">
        <v>1197</v>
      </c>
    </row>
    <row r="221" spans="1:4">
      <c r="A221">
        <v>220</v>
      </c>
      <c r="B221" t="s">
        <v>1191</v>
      </c>
      <c r="C221" t="s">
        <v>1191</v>
      </c>
      <c r="D221" t="s">
        <v>1192</v>
      </c>
    </row>
    <row r="222" spans="1:4">
      <c r="A222">
        <v>221</v>
      </c>
      <c r="B222" t="s">
        <v>1191</v>
      </c>
      <c r="C222" t="s">
        <v>1198</v>
      </c>
      <c r="D222" t="s">
        <v>1199</v>
      </c>
    </row>
    <row r="223" spans="1:4">
      <c r="A223">
        <v>222</v>
      </c>
      <c r="B223" t="s">
        <v>1191</v>
      </c>
      <c r="C223" t="s">
        <v>1200</v>
      </c>
      <c r="D223" t="s">
        <v>1201</v>
      </c>
    </row>
    <row r="224" spans="1:4">
      <c r="A224">
        <v>223</v>
      </c>
      <c r="B224" t="s">
        <v>1191</v>
      </c>
      <c r="C224" t="s">
        <v>1202</v>
      </c>
      <c r="D224" t="s">
        <v>1203</v>
      </c>
    </row>
    <row r="225" spans="1:4">
      <c r="A225">
        <v>224</v>
      </c>
      <c r="B225" t="s">
        <v>1191</v>
      </c>
      <c r="C225" t="s">
        <v>1204</v>
      </c>
      <c r="D225" t="s">
        <v>1205</v>
      </c>
    </row>
    <row r="226" spans="1:4">
      <c r="A226">
        <v>225</v>
      </c>
      <c r="B226" t="s">
        <v>1191</v>
      </c>
      <c r="C226" t="s">
        <v>1206</v>
      </c>
      <c r="D226" t="s">
        <v>1207</v>
      </c>
    </row>
    <row r="227" spans="1:4">
      <c r="A227">
        <v>226</v>
      </c>
      <c r="B227" t="s">
        <v>1191</v>
      </c>
      <c r="C227" t="s">
        <v>1208</v>
      </c>
      <c r="D227" t="s">
        <v>1209</v>
      </c>
    </row>
    <row r="228" spans="1:4">
      <c r="A228">
        <v>227</v>
      </c>
      <c r="B228" t="s">
        <v>1191</v>
      </c>
      <c r="C228" t="s">
        <v>1210</v>
      </c>
      <c r="D228" t="s">
        <v>1211</v>
      </c>
    </row>
    <row r="229" spans="1:4">
      <c r="A229">
        <v>228</v>
      </c>
      <c r="B229" t="s">
        <v>1212</v>
      </c>
      <c r="C229" t="s">
        <v>1214</v>
      </c>
      <c r="D229" t="s">
        <v>1215</v>
      </c>
    </row>
    <row r="230" spans="1:4">
      <c r="A230">
        <v>229</v>
      </c>
      <c r="B230" t="s">
        <v>1212</v>
      </c>
      <c r="C230" t="s">
        <v>1216</v>
      </c>
      <c r="D230" t="s">
        <v>1217</v>
      </c>
    </row>
    <row r="231" spans="1:4">
      <c r="A231">
        <v>230</v>
      </c>
      <c r="B231" t="s">
        <v>1212</v>
      </c>
      <c r="C231" t="s">
        <v>1218</v>
      </c>
      <c r="D231" t="s">
        <v>1219</v>
      </c>
    </row>
    <row r="232" spans="1:4">
      <c r="A232">
        <v>231</v>
      </c>
      <c r="B232" t="s">
        <v>1212</v>
      </c>
      <c r="C232" t="s">
        <v>1220</v>
      </c>
      <c r="D232" t="s">
        <v>1221</v>
      </c>
    </row>
    <row r="233" spans="1:4">
      <c r="A233">
        <v>232</v>
      </c>
      <c r="B233" t="s">
        <v>1212</v>
      </c>
      <c r="C233" t="s">
        <v>1222</v>
      </c>
      <c r="D233" t="s">
        <v>1223</v>
      </c>
    </row>
    <row r="234" spans="1:4">
      <c r="A234">
        <v>233</v>
      </c>
      <c r="B234" t="s">
        <v>1212</v>
      </c>
      <c r="C234" t="s">
        <v>1224</v>
      </c>
      <c r="D234" t="s">
        <v>1225</v>
      </c>
    </row>
    <row r="235" spans="1:4">
      <c r="A235">
        <v>234</v>
      </c>
      <c r="B235" t="s">
        <v>1212</v>
      </c>
      <c r="C235" t="s">
        <v>901</v>
      </c>
      <c r="D235" t="s">
        <v>1226</v>
      </c>
    </row>
    <row r="236" spans="1:4">
      <c r="A236">
        <v>235</v>
      </c>
      <c r="B236" t="s">
        <v>1212</v>
      </c>
      <c r="C236" t="s">
        <v>1227</v>
      </c>
      <c r="D236" t="s">
        <v>1228</v>
      </c>
    </row>
    <row r="237" spans="1:4">
      <c r="A237">
        <v>236</v>
      </c>
      <c r="B237" t="s">
        <v>1212</v>
      </c>
      <c r="C237" t="s">
        <v>1229</v>
      </c>
      <c r="D237" t="s">
        <v>1230</v>
      </c>
    </row>
    <row r="238" spans="1:4">
      <c r="A238">
        <v>237</v>
      </c>
      <c r="B238" t="s">
        <v>1212</v>
      </c>
      <c r="C238" t="s">
        <v>1231</v>
      </c>
      <c r="D238" t="s">
        <v>1232</v>
      </c>
    </row>
    <row r="239" spans="1:4">
      <c r="A239">
        <v>238</v>
      </c>
      <c r="B239" t="s">
        <v>1212</v>
      </c>
      <c r="C239" t="s">
        <v>1233</v>
      </c>
      <c r="D239" t="s">
        <v>1234</v>
      </c>
    </row>
    <row r="240" spans="1:4">
      <c r="A240">
        <v>239</v>
      </c>
      <c r="B240" t="s">
        <v>1212</v>
      </c>
      <c r="C240" t="s">
        <v>1235</v>
      </c>
      <c r="D240" t="s">
        <v>1236</v>
      </c>
    </row>
    <row r="241" spans="1:4">
      <c r="A241">
        <v>240</v>
      </c>
      <c r="B241" t="s">
        <v>1212</v>
      </c>
      <c r="C241" t="s">
        <v>1212</v>
      </c>
      <c r="D241" t="s">
        <v>1213</v>
      </c>
    </row>
    <row r="242" spans="1:4">
      <c r="A242">
        <v>241</v>
      </c>
      <c r="B242" t="s">
        <v>1212</v>
      </c>
      <c r="C242" t="s">
        <v>909</v>
      </c>
      <c r="D242" t="s">
        <v>1237</v>
      </c>
    </row>
    <row r="243" spans="1:4">
      <c r="A243">
        <v>242</v>
      </c>
      <c r="B243" t="s">
        <v>1212</v>
      </c>
      <c r="C243" t="s">
        <v>1238</v>
      </c>
      <c r="D243" t="s">
        <v>1239</v>
      </c>
    </row>
    <row r="244" spans="1:4">
      <c r="A244">
        <v>243</v>
      </c>
      <c r="B244" t="s">
        <v>1212</v>
      </c>
      <c r="C244" t="s">
        <v>1240</v>
      </c>
      <c r="D244" t="s">
        <v>1241</v>
      </c>
    </row>
    <row r="245" spans="1:4">
      <c r="A245">
        <v>244</v>
      </c>
      <c r="B245" t="s">
        <v>1242</v>
      </c>
      <c r="C245" t="s">
        <v>1244</v>
      </c>
      <c r="D245" t="s">
        <v>1245</v>
      </c>
    </row>
    <row r="246" spans="1:4">
      <c r="A246">
        <v>245</v>
      </c>
      <c r="B246" t="s">
        <v>1242</v>
      </c>
      <c r="C246" t="s">
        <v>1246</v>
      </c>
      <c r="D246" t="s">
        <v>1247</v>
      </c>
    </row>
    <row r="247" spans="1:4">
      <c r="A247">
        <v>246</v>
      </c>
      <c r="B247" t="s">
        <v>1242</v>
      </c>
      <c r="C247" t="s">
        <v>1248</v>
      </c>
      <c r="D247" t="s">
        <v>1249</v>
      </c>
    </row>
    <row r="248" spans="1:4">
      <c r="A248">
        <v>247</v>
      </c>
      <c r="B248" t="s">
        <v>1242</v>
      </c>
      <c r="C248" t="s">
        <v>950</v>
      </c>
      <c r="D248" t="s">
        <v>1250</v>
      </c>
    </row>
    <row r="249" spans="1:4">
      <c r="A249">
        <v>248</v>
      </c>
      <c r="B249" t="s">
        <v>1242</v>
      </c>
      <c r="C249" t="s">
        <v>1251</v>
      </c>
      <c r="D249" t="s">
        <v>1252</v>
      </c>
    </row>
    <row r="250" spans="1:4">
      <c r="A250">
        <v>249</v>
      </c>
      <c r="B250" t="s">
        <v>1242</v>
      </c>
      <c r="C250" t="s">
        <v>956</v>
      </c>
      <c r="D250" t="s">
        <v>1253</v>
      </c>
    </row>
    <row r="251" spans="1:4">
      <c r="A251">
        <v>250</v>
      </c>
      <c r="B251" t="s">
        <v>1242</v>
      </c>
      <c r="C251" t="s">
        <v>1254</v>
      </c>
      <c r="D251" t="s">
        <v>1255</v>
      </c>
    </row>
    <row r="252" spans="1:4">
      <c r="A252">
        <v>251</v>
      </c>
      <c r="B252" t="s">
        <v>1242</v>
      </c>
      <c r="C252" t="s">
        <v>1256</v>
      </c>
      <c r="D252" t="s">
        <v>1257</v>
      </c>
    </row>
    <row r="253" spans="1:4">
      <c r="A253">
        <v>252</v>
      </c>
      <c r="B253" t="s">
        <v>1242</v>
      </c>
      <c r="C253" t="s">
        <v>1258</v>
      </c>
      <c r="D253" t="s">
        <v>1259</v>
      </c>
    </row>
    <row r="254" spans="1:4">
      <c r="A254">
        <v>253</v>
      </c>
      <c r="B254" t="s">
        <v>1242</v>
      </c>
      <c r="C254" t="s">
        <v>1242</v>
      </c>
      <c r="D254" t="s">
        <v>1243</v>
      </c>
    </row>
    <row r="255" spans="1:4">
      <c r="A255">
        <v>254</v>
      </c>
      <c r="B255" t="s">
        <v>1242</v>
      </c>
      <c r="C255" t="s">
        <v>1260</v>
      </c>
      <c r="D255" t="s">
        <v>1261</v>
      </c>
    </row>
    <row r="256" spans="1:4">
      <c r="A256">
        <v>255</v>
      </c>
      <c r="B256" t="s">
        <v>1242</v>
      </c>
      <c r="C256" t="s">
        <v>1262</v>
      </c>
      <c r="D256" t="s">
        <v>1263</v>
      </c>
    </row>
    <row r="257" spans="1:4">
      <c r="A257">
        <v>256</v>
      </c>
      <c r="B257" t="s">
        <v>1264</v>
      </c>
      <c r="C257" t="s">
        <v>1266</v>
      </c>
      <c r="D257" t="s">
        <v>1267</v>
      </c>
    </row>
    <row r="258" spans="1:4">
      <c r="A258">
        <v>257</v>
      </c>
      <c r="B258" t="s">
        <v>1264</v>
      </c>
      <c r="C258" t="s">
        <v>1268</v>
      </c>
      <c r="D258" t="s">
        <v>1269</v>
      </c>
    </row>
    <row r="259" spans="1:4">
      <c r="A259">
        <v>258</v>
      </c>
      <c r="B259" t="s">
        <v>1264</v>
      </c>
      <c r="C259" t="s">
        <v>1218</v>
      </c>
      <c r="D259" t="s">
        <v>1270</v>
      </c>
    </row>
    <row r="260" spans="1:4">
      <c r="A260">
        <v>259</v>
      </c>
      <c r="B260" t="s">
        <v>1264</v>
      </c>
      <c r="C260" t="s">
        <v>1264</v>
      </c>
      <c r="D260" t="s">
        <v>1265</v>
      </c>
    </row>
    <row r="261" spans="1:4">
      <c r="A261">
        <v>260</v>
      </c>
      <c r="B261" t="s">
        <v>1264</v>
      </c>
      <c r="C261" t="s">
        <v>1271</v>
      </c>
      <c r="D261" t="s">
        <v>1272</v>
      </c>
    </row>
    <row r="262" spans="1:4">
      <c r="A262">
        <v>261</v>
      </c>
      <c r="B262" t="s">
        <v>1264</v>
      </c>
      <c r="C262" t="s">
        <v>1273</v>
      </c>
      <c r="D262" t="s">
        <v>1274</v>
      </c>
    </row>
    <row r="263" spans="1:4">
      <c r="A263">
        <v>262</v>
      </c>
      <c r="B263" t="s">
        <v>1264</v>
      </c>
      <c r="C263" t="s">
        <v>1044</v>
      </c>
      <c r="D263" t="s">
        <v>1275</v>
      </c>
    </row>
    <row r="264" spans="1:4">
      <c r="A264">
        <v>263</v>
      </c>
      <c r="B264" t="s">
        <v>1264</v>
      </c>
      <c r="C264" t="s">
        <v>1276</v>
      </c>
      <c r="D264" t="s">
        <v>1277</v>
      </c>
    </row>
    <row r="265" spans="1:4">
      <c r="A265">
        <v>264</v>
      </c>
      <c r="B265" t="s">
        <v>1278</v>
      </c>
      <c r="C265" t="s">
        <v>1280</v>
      </c>
      <c r="D265" t="s">
        <v>1281</v>
      </c>
    </row>
    <row r="266" spans="1:4">
      <c r="A266">
        <v>265</v>
      </c>
      <c r="B266" t="s">
        <v>1278</v>
      </c>
      <c r="C266" t="s">
        <v>1282</v>
      </c>
      <c r="D266" t="s">
        <v>1283</v>
      </c>
    </row>
    <row r="267" spans="1:4">
      <c r="A267">
        <v>266</v>
      </c>
      <c r="B267" t="s">
        <v>1278</v>
      </c>
      <c r="C267" t="s">
        <v>1284</v>
      </c>
      <c r="D267" t="s">
        <v>1285</v>
      </c>
    </row>
    <row r="268" spans="1:4">
      <c r="A268">
        <v>267</v>
      </c>
      <c r="B268" t="s">
        <v>1278</v>
      </c>
      <c r="C268" t="s">
        <v>1286</v>
      </c>
      <c r="D268" t="s">
        <v>1287</v>
      </c>
    </row>
    <row r="269" spans="1:4">
      <c r="A269">
        <v>268</v>
      </c>
      <c r="B269" t="s">
        <v>1278</v>
      </c>
      <c r="C269" t="s">
        <v>1288</v>
      </c>
      <c r="D269" t="s">
        <v>1289</v>
      </c>
    </row>
    <row r="270" spans="1:4">
      <c r="A270">
        <v>269</v>
      </c>
      <c r="B270" t="s">
        <v>1278</v>
      </c>
      <c r="C270" t="s">
        <v>1290</v>
      </c>
      <c r="D270" t="s">
        <v>1291</v>
      </c>
    </row>
    <row r="271" spans="1:4">
      <c r="A271">
        <v>270</v>
      </c>
      <c r="B271" t="s">
        <v>1278</v>
      </c>
      <c r="C271" t="s">
        <v>1292</v>
      </c>
      <c r="D271" t="s">
        <v>1293</v>
      </c>
    </row>
    <row r="272" spans="1:4">
      <c r="A272">
        <v>271</v>
      </c>
      <c r="B272" t="s">
        <v>1278</v>
      </c>
      <c r="C272" t="s">
        <v>1294</v>
      </c>
      <c r="D272" t="s">
        <v>1295</v>
      </c>
    </row>
    <row r="273" spans="1:4">
      <c r="A273">
        <v>272</v>
      </c>
      <c r="B273" t="s">
        <v>1278</v>
      </c>
      <c r="C273" t="s">
        <v>1296</v>
      </c>
      <c r="D273" t="s">
        <v>1297</v>
      </c>
    </row>
    <row r="274" spans="1:4">
      <c r="A274">
        <v>273</v>
      </c>
      <c r="B274" t="s">
        <v>1278</v>
      </c>
      <c r="C274" t="s">
        <v>1298</v>
      </c>
      <c r="D274" t="s">
        <v>1299</v>
      </c>
    </row>
    <row r="275" spans="1:4">
      <c r="A275">
        <v>274</v>
      </c>
      <c r="B275" t="s">
        <v>1278</v>
      </c>
      <c r="C275" t="s">
        <v>1300</v>
      </c>
      <c r="D275" t="s">
        <v>1301</v>
      </c>
    </row>
    <row r="276" spans="1:4">
      <c r="A276">
        <v>275</v>
      </c>
      <c r="B276" t="s">
        <v>1278</v>
      </c>
      <c r="C276" t="s">
        <v>1302</v>
      </c>
      <c r="D276" t="s">
        <v>1303</v>
      </c>
    </row>
    <row r="277" spans="1:4">
      <c r="A277">
        <v>276</v>
      </c>
      <c r="B277" t="s">
        <v>1278</v>
      </c>
      <c r="C277" t="s">
        <v>1304</v>
      </c>
      <c r="D277" t="s">
        <v>1305</v>
      </c>
    </row>
    <row r="278" spans="1:4">
      <c r="A278">
        <v>277</v>
      </c>
      <c r="B278" t="s">
        <v>1278</v>
      </c>
      <c r="C278" t="s">
        <v>1306</v>
      </c>
      <c r="D278" t="s">
        <v>1307</v>
      </c>
    </row>
    <row r="279" spans="1:4">
      <c r="A279">
        <v>278</v>
      </c>
      <c r="B279" t="s">
        <v>1278</v>
      </c>
      <c r="C279" t="s">
        <v>1308</v>
      </c>
      <c r="D279" t="s">
        <v>1309</v>
      </c>
    </row>
    <row r="280" spans="1:4">
      <c r="A280">
        <v>279</v>
      </c>
      <c r="B280" t="s">
        <v>1278</v>
      </c>
      <c r="C280" t="s">
        <v>1278</v>
      </c>
      <c r="D280" t="s">
        <v>1279</v>
      </c>
    </row>
    <row r="281" spans="1:4">
      <c r="A281">
        <v>280</v>
      </c>
      <c r="B281" t="s">
        <v>1278</v>
      </c>
      <c r="C281" t="s">
        <v>1310</v>
      </c>
      <c r="D281" t="s">
        <v>1311</v>
      </c>
    </row>
    <row r="282" spans="1:4">
      <c r="A282">
        <v>281</v>
      </c>
      <c r="B282" t="s">
        <v>1278</v>
      </c>
      <c r="C282" t="s">
        <v>1312</v>
      </c>
      <c r="D282" t="s">
        <v>1313</v>
      </c>
    </row>
    <row r="283" spans="1:4">
      <c r="A283">
        <v>282</v>
      </c>
      <c r="B283" t="s">
        <v>1314</v>
      </c>
      <c r="C283" t="s">
        <v>1316</v>
      </c>
      <c r="D283" t="s">
        <v>1317</v>
      </c>
    </row>
    <row r="284" spans="1:4">
      <c r="A284">
        <v>283</v>
      </c>
      <c r="B284" t="s">
        <v>1314</v>
      </c>
      <c r="C284" t="s">
        <v>1318</v>
      </c>
      <c r="D284" t="s">
        <v>1319</v>
      </c>
    </row>
    <row r="285" spans="1:4">
      <c r="A285">
        <v>284</v>
      </c>
      <c r="B285" t="s">
        <v>1314</v>
      </c>
      <c r="C285" t="s">
        <v>1320</v>
      </c>
      <c r="D285" t="s">
        <v>1321</v>
      </c>
    </row>
    <row r="286" spans="1:4">
      <c r="A286">
        <v>285</v>
      </c>
      <c r="B286" t="s">
        <v>1314</v>
      </c>
      <c r="C286" t="s">
        <v>956</v>
      </c>
      <c r="D286" t="s">
        <v>1322</v>
      </c>
    </row>
    <row r="287" spans="1:4">
      <c r="A287">
        <v>286</v>
      </c>
      <c r="B287" t="s">
        <v>1314</v>
      </c>
      <c r="C287" t="s">
        <v>1323</v>
      </c>
      <c r="D287" t="s">
        <v>1324</v>
      </c>
    </row>
    <row r="288" spans="1:4">
      <c r="A288">
        <v>287</v>
      </c>
      <c r="B288" t="s">
        <v>1314</v>
      </c>
      <c r="C288" t="s">
        <v>1325</v>
      </c>
      <c r="D288" t="s">
        <v>1326</v>
      </c>
    </row>
    <row r="289" spans="1:4">
      <c r="A289">
        <v>288</v>
      </c>
      <c r="B289" t="s">
        <v>1314</v>
      </c>
      <c r="C289" t="s">
        <v>1314</v>
      </c>
      <c r="D289" t="s">
        <v>1315</v>
      </c>
    </row>
    <row r="290" spans="1:4">
      <c r="A290">
        <v>289</v>
      </c>
      <c r="B290" t="s">
        <v>1314</v>
      </c>
      <c r="C290" t="s">
        <v>1327</v>
      </c>
      <c r="D290" t="s">
        <v>1328</v>
      </c>
    </row>
    <row r="291" spans="1:4">
      <c r="A291">
        <v>290</v>
      </c>
      <c r="B291" t="s">
        <v>1314</v>
      </c>
      <c r="C291" t="s">
        <v>962</v>
      </c>
      <c r="D291" t="s">
        <v>1329</v>
      </c>
    </row>
    <row r="292" spans="1:4">
      <c r="A292">
        <v>291</v>
      </c>
      <c r="B292" t="s">
        <v>1314</v>
      </c>
      <c r="C292" t="s">
        <v>1330</v>
      </c>
      <c r="D292" t="s">
        <v>1331</v>
      </c>
    </row>
    <row r="293" spans="1:4">
      <c r="A293">
        <v>292</v>
      </c>
      <c r="B293" t="s">
        <v>1332</v>
      </c>
      <c r="C293" t="s">
        <v>1334</v>
      </c>
      <c r="D293" t="s">
        <v>1335</v>
      </c>
    </row>
    <row r="294" spans="1:4">
      <c r="A294">
        <v>293</v>
      </c>
      <c r="B294" t="s">
        <v>1332</v>
      </c>
      <c r="C294" t="s">
        <v>1336</v>
      </c>
      <c r="D294" t="s">
        <v>1337</v>
      </c>
    </row>
    <row r="295" spans="1:4">
      <c r="A295">
        <v>294</v>
      </c>
      <c r="B295" t="s">
        <v>1332</v>
      </c>
      <c r="C295" t="s">
        <v>1338</v>
      </c>
      <c r="D295" t="s">
        <v>1339</v>
      </c>
    </row>
    <row r="296" spans="1:4">
      <c r="A296">
        <v>295</v>
      </c>
      <c r="B296" t="s">
        <v>1332</v>
      </c>
      <c r="C296" t="s">
        <v>1340</v>
      </c>
      <c r="D296" t="s">
        <v>1341</v>
      </c>
    </row>
    <row r="297" spans="1:4">
      <c r="A297">
        <v>296</v>
      </c>
      <c r="B297" t="s">
        <v>1332</v>
      </c>
      <c r="C297" t="s">
        <v>1342</v>
      </c>
      <c r="D297" t="s">
        <v>1343</v>
      </c>
    </row>
    <row r="298" spans="1:4">
      <c r="A298">
        <v>297</v>
      </c>
      <c r="B298" t="s">
        <v>1332</v>
      </c>
      <c r="C298" t="s">
        <v>1344</v>
      </c>
      <c r="D298" t="s">
        <v>1345</v>
      </c>
    </row>
    <row r="299" spans="1:4">
      <c r="A299">
        <v>298</v>
      </c>
      <c r="B299" t="s">
        <v>1332</v>
      </c>
      <c r="C299" t="s">
        <v>1346</v>
      </c>
      <c r="D299" t="s">
        <v>1347</v>
      </c>
    </row>
    <row r="300" spans="1:4">
      <c r="A300">
        <v>299</v>
      </c>
      <c r="B300" t="s">
        <v>1332</v>
      </c>
      <c r="C300" t="s">
        <v>1348</v>
      </c>
      <c r="D300" t="s">
        <v>1349</v>
      </c>
    </row>
    <row r="301" spans="1:4">
      <c r="A301">
        <v>300</v>
      </c>
      <c r="B301" t="s">
        <v>1332</v>
      </c>
      <c r="C301" t="s">
        <v>1350</v>
      </c>
      <c r="D301" t="s">
        <v>1351</v>
      </c>
    </row>
    <row r="302" spans="1:4">
      <c r="A302">
        <v>301</v>
      </c>
      <c r="B302" t="s">
        <v>1332</v>
      </c>
      <c r="C302" t="s">
        <v>855</v>
      </c>
      <c r="D302" t="s">
        <v>1352</v>
      </c>
    </row>
    <row r="303" spans="1:4">
      <c r="A303">
        <v>302</v>
      </c>
      <c r="B303" t="s">
        <v>1332</v>
      </c>
      <c r="C303" t="s">
        <v>1332</v>
      </c>
      <c r="D303" t="s">
        <v>1333</v>
      </c>
    </row>
    <row r="304" spans="1:4">
      <c r="A304">
        <v>303</v>
      </c>
      <c r="B304" t="s">
        <v>1332</v>
      </c>
      <c r="C304" t="s">
        <v>1353</v>
      </c>
      <c r="D304" t="s">
        <v>1354</v>
      </c>
    </row>
    <row r="305" spans="1:4">
      <c r="A305">
        <v>304</v>
      </c>
      <c r="B305" t="s">
        <v>1355</v>
      </c>
      <c r="C305" t="s">
        <v>1357</v>
      </c>
      <c r="D305" t="s">
        <v>1358</v>
      </c>
    </row>
    <row r="306" spans="1:4">
      <c r="A306">
        <v>305</v>
      </c>
      <c r="B306" t="s">
        <v>1355</v>
      </c>
      <c r="C306" t="s">
        <v>1359</v>
      </c>
      <c r="D306" t="s">
        <v>1360</v>
      </c>
    </row>
    <row r="307" spans="1:4">
      <c r="A307">
        <v>306</v>
      </c>
      <c r="B307" t="s">
        <v>1355</v>
      </c>
      <c r="C307" t="s">
        <v>1361</v>
      </c>
      <c r="D307" t="s">
        <v>1362</v>
      </c>
    </row>
    <row r="308" spans="1:4">
      <c r="A308">
        <v>307</v>
      </c>
      <c r="B308" t="s">
        <v>1355</v>
      </c>
      <c r="C308" t="s">
        <v>1363</v>
      </c>
      <c r="D308" t="s">
        <v>1364</v>
      </c>
    </row>
    <row r="309" spans="1:4">
      <c r="A309">
        <v>308</v>
      </c>
      <c r="B309" t="s">
        <v>1355</v>
      </c>
      <c r="C309" t="s">
        <v>1365</v>
      </c>
      <c r="D309" t="s">
        <v>1366</v>
      </c>
    </row>
    <row r="310" spans="1:4">
      <c r="A310">
        <v>309</v>
      </c>
      <c r="B310" t="s">
        <v>1355</v>
      </c>
      <c r="C310" t="s">
        <v>1367</v>
      </c>
      <c r="D310" t="s">
        <v>1368</v>
      </c>
    </row>
    <row r="311" spans="1:4">
      <c r="A311">
        <v>310</v>
      </c>
      <c r="B311" t="s">
        <v>1355</v>
      </c>
      <c r="C311" t="s">
        <v>1369</v>
      </c>
      <c r="D311" t="s">
        <v>1370</v>
      </c>
    </row>
    <row r="312" spans="1:4">
      <c r="A312">
        <v>311</v>
      </c>
      <c r="B312" t="s">
        <v>1355</v>
      </c>
      <c r="C312" t="s">
        <v>1371</v>
      </c>
      <c r="D312" t="s">
        <v>1372</v>
      </c>
    </row>
    <row r="313" spans="1:4">
      <c r="A313">
        <v>312</v>
      </c>
      <c r="B313" t="s">
        <v>1355</v>
      </c>
      <c r="C313" t="s">
        <v>1355</v>
      </c>
      <c r="D313" t="s">
        <v>1356</v>
      </c>
    </row>
    <row r="314" spans="1:4">
      <c r="A314">
        <v>313</v>
      </c>
      <c r="B314" t="s">
        <v>1355</v>
      </c>
      <c r="C314" t="s">
        <v>1373</v>
      </c>
      <c r="D314" t="s">
        <v>1374</v>
      </c>
    </row>
    <row r="315" spans="1:4">
      <c r="A315">
        <v>314</v>
      </c>
      <c r="B315" t="s">
        <v>1375</v>
      </c>
      <c r="C315" t="s">
        <v>1377</v>
      </c>
      <c r="D315" t="s">
        <v>1378</v>
      </c>
    </row>
    <row r="316" spans="1:4">
      <c r="A316">
        <v>315</v>
      </c>
      <c r="B316" t="s">
        <v>1375</v>
      </c>
      <c r="C316" t="s">
        <v>901</v>
      </c>
      <c r="D316" t="s">
        <v>1379</v>
      </c>
    </row>
    <row r="317" spans="1:4">
      <c r="A317">
        <v>316</v>
      </c>
      <c r="B317" t="s">
        <v>1375</v>
      </c>
      <c r="C317" t="s">
        <v>1380</v>
      </c>
      <c r="D317" t="s">
        <v>1381</v>
      </c>
    </row>
    <row r="318" spans="1:4">
      <c r="A318">
        <v>317</v>
      </c>
      <c r="B318" t="s">
        <v>1375</v>
      </c>
      <c r="C318" t="s">
        <v>1365</v>
      </c>
      <c r="D318" t="s">
        <v>1382</v>
      </c>
    </row>
    <row r="319" spans="1:4">
      <c r="A319">
        <v>318</v>
      </c>
      <c r="B319" t="s">
        <v>1375</v>
      </c>
      <c r="C319" t="s">
        <v>1383</v>
      </c>
      <c r="D319" t="s">
        <v>1384</v>
      </c>
    </row>
    <row r="320" spans="1:4">
      <c r="A320">
        <v>319</v>
      </c>
      <c r="B320" t="s">
        <v>1375</v>
      </c>
      <c r="C320" t="s">
        <v>1350</v>
      </c>
      <c r="D320" t="s">
        <v>1385</v>
      </c>
    </row>
    <row r="321" spans="1:4">
      <c r="A321">
        <v>320</v>
      </c>
      <c r="B321" t="s">
        <v>1375</v>
      </c>
      <c r="C321" t="s">
        <v>1386</v>
      </c>
      <c r="D321" t="s">
        <v>1387</v>
      </c>
    </row>
    <row r="322" spans="1:4">
      <c r="A322">
        <v>321</v>
      </c>
      <c r="B322" t="s">
        <v>1375</v>
      </c>
      <c r="C322" t="s">
        <v>1388</v>
      </c>
      <c r="D322" t="s">
        <v>1389</v>
      </c>
    </row>
    <row r="323" spans="1:4">
      <c r="A323">
        <v>322</v>
      </c>
      <c r="B323" t="s">
        <v>1375</v>
      </c>
      <c r="C323" t="s">
        <v>1375</v>
      </c>
      <c r="D323" t="s">
        <v>1376</v>
      </c>
    </row>
    <row r="324" spans="1:4">
      <c r="A324">
        <v>323</v>
      </c>
      <c r="B324" t="s">
        <v>1375</v>
      </c>
      <c r="C324" t="s">
        <v>1390</v>
      </c>
      <c r="D324" t="s">
        <v>1391</v>
      </c>
    </row>
    <row r="325" spans="1:4">
      <c r="A325">
        <v>324</v>
      </c>
      <c r="B325" t="s">
        <v>1392</v>
      </c>
      <c r="C325" t="s">
        <v>1394</v>
      </c>
      <c r="D325" t="s">
        <v>1395</v>
      </c>
    </row>
    <row r="326" spans="1:4">
      <c r="A326">
        <v>325</v>
      </c>
      <c r="B326" t="s">
        <v>1392</v>
      </c>
      <c r="C326" t="s">
        <v>771</v>
      </c>
      <c r="D326" t="s">
        <v>1396</v>
      </c>
    </row>
    <row r="327" spans="1:4">
      <c r="A327">
        <v>326</v>
      </c>
      <c r="B327" t="s">
        <v>1392</v>
      </c>
      <c r="C327" t="s">
        <v>1397</v>
      </c>
      <c r="D327" t="s">
        <v>1398</v>
      </c>
    </row>
    <row r="328" spans="1:4">
      <c r="A328">
        <v>327</v>
      </c>
      <c r="B328" t="s">
        <v>1392</v>
      </c>
      <c r="C328" t="s">
        <v>1399</v>
      </c>
      <c r="D328" t="s">
        <v>1400</v>
      </c>
    </row>
    <row r="329" spans="1:4">
      <c r="A329">
        <v>328</v>
      </c>
      <c r="B329" t="s">
        <v>1392</v>
      </c>
      <c r="C329" t="s">
        <v>1401</v>
      </c>
      <c r="D329" t="s">
        <v>1402</v>
      </c>
    </row>
    <row r="330" spans="1:4">
      <c r="A330">
        <v>329</v>
      </c>
      <c r="B330" t="s">
        <v>1392</v>
      </c>
      <c r="C330" t="s">
        <v>843</v>
      </c>
      <c r="D330" t="s">
        <v>1403</v>
      </c>
    </row>
    <row r="331" spans="1:4">
      <c r="A331">
        <v>330</v>
      </c>
      <c r="B331" t="s">
        <v>1392</v>
      </c>
      <c r="C331" t="s">
        <v>1404</v>
      </c>
      <c r="D331" t="s">
        <v>1405</v>
      </c>
    </row>
    <row r="332" spans="1:4">
      <c r="A332">
        <v>331</v>
      </c>
      <c r="B332" t="s">
        <v>1392</v>
      </c>
      <c r="C332" t="s">
        <v>1406</v>
      </c>
      <c r="D332" t="s">
        <v>1407</v>
      </c>
    </row>
    <row r="333" spans="1:4">
      <c r="A333">
        <v>332</v>
      </c>
      <c r="B333" t="s">
        <v>1392</v>
      </c>
      <c r="C333" t="s">
        <v>1408</v>
      </c>
      <c r="D333" t="s">
        <v>1409</v>
      </c>
    </row>
    <row r="334" spans="1:4">
      <c r="A334">
        <v>333</v>
      </c>
      <c r="B334" t="s">
        <v>1392</v>
      </c>
      <c r="C334" t="s">
        <v>1410</v>
      </c>
      <c r="D334" t="s">
        <v>1411</v>
      </c>
    </row>
    <row r="335" spans="1:4">
      <c r="A335">
        <v>334</v>
      </c>
      <c r="B335" t="s">
        <v>1392</v>
      </c>
      <c r="C335" t="s">
        <v>1412</v>
      </c>
      <c r="D335" t="s">
        <v>1413</v>
      </c>
    </row>
    <row r="336" spans="1:4">
      <c r="A336">
        <v>335</v>
      </c>
      <c r="B336" t="s">
        <v>1392</v>
      </c>
      <c r="C336" t="s">
        <v>851</v>
      </c>
      <c r="D336" t="s">
        <v>1414</v>
      </c>
    </row>
    <row r="337" spans="1:4">
      <c r="A337">
        <v>336</v>
      </c>
      <c r="B337" t="s">
        <v>1392</v>
      </c>
      <c r="C337" t="s">
        <v>1415</v>
      </c>
      <c r="D337" t="s">
        <v>1416</v>
      </c>
    </row>
    <row r="338" spans="1:4">
      <c r="A338">
        <v>337</v>
      </c>
      <c r="B338" t="s">
        <v>1392</v>
      </c>
      <c r="C338" t="s">
        <v>1417</v>
      </c>
      <c r="D338" t="s">
        <v>1418</v>
      </c>
    </row>
    <row r="339" spans="1:4">
      <c r="A339">
        <v>338</v>
      </c>
      <c r="B339" t="s">
        <v>1392</v>
      </c>
      <c r="C339" t="s">
        <v>1235</v>
      </c>
      <c r="D339" t="s">
        <v>1419</v>
      </c>
    </row>
    <row r="340" spans="1:4">
      <c r="A340">
        <v>339</v>
      </c>
      <c r="B340" t="s">
        <v>1392</v>
      </c>
      <c r="C340" t="s">
        <v>1420</v>
      </c>
      <c r="D340" t="s">
        <v>1421</v>
      </c>
    </row>
    <row r="341" spans="1:4">
      <c r="A341">
        <v>340</v>
      </c>
      <c r="B341" t="s">
        <v>1392</v>
      </c>
      <c r="C341" t="s">
        <v>1422</v>
      </c>
      <c r="D341" t="s">
        <v>1423</v>
      </c>
    </row>
    <row r="342" spans="1:4">
      <c r="A342">
        <v>341</v>
      </c>
      <c r="B342" t="s">
        <v>1392</v>
      </c>
      <c r="C342" t="s">
        <v>1424</v>
      </c>
      <c r="D342" t="s">
        <v>1425</v>
      </c>
    </row>
    <row r="343" spans="1:4">
      <c r="A343">
        <v>342</v>
      </c>
      <c r="B343" t="s">
        <v>1392</v>
      </c>
      <c r="C343" t="s">
        <v>1392</v>
      </c>
      <c r="D343" t="s">
        <v>1393</v>
      </c>
    </row>
    <row r="344" spans="1:4">
      <c r="A344">
        <v>343</v>
      </c>
      <c r="B344" t="s">
        <v>1426</v>
      </c>
      <c r="C344" t="s">
        <v>1426</v>
      </c>
      <c r="D344" t="s">
        <v>1427</v>
      </c>
    </row>
    <row r="345" spans="1:4">
      <c r="A345">
        <v>344</v>
      </c>
      <c r="B345" t="s">
        <v>1428</v>
      </c>
      <c r="C345" t="s">
        <v>1428</v>
      </c>
      <c r="D345" t="s">
        <v>1429</v>
      </c>
    </row>
    <row r="346" spans="1:4">
      <c r="A346">
        <v>345</v>
      </c>
      <c r="B346" t="s">
        <v>1430</v>
      </c>
      <c r="C346" t="s">
        <v>1430</v>
      </c>
      <c r="D346" t="s">
        <v>1431</v>
      </c>
    </row>
    <row r="347" spans="1:4">
      <c r="A347">
        <v>346</v>
      </c>
      <c r="B347" t="s">
        <v>1432</v>
      </c>
      <c r="C347" t="s">
        <v>1432</v>
      </c>
      <c r="D347" t="s">
        <v>1433</v>
      </c>
    </row>
    <row r="348" spans="1:4">
      <c r="A348">
        <v>347</v>
      </c>
      <c r="B348" t="s">
        <v>1434</v>
      </c>
      <c r="C348" t="s">
        <v>1434</v>
      </c>
      <c r="D348" t="s">
        <v>1435</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14" width="10.5703125" style="173"/>
    <col min="15" max="16384" width="10.5703125" style="31"/>
  </cols>
  <sheetData>
    <row r="1" spans="1:14" ht="3" customHeight="1">
      <c r="A1" s="184" t="s">
        <v>92</v>
      </c>
    </row>
    <row r="2" spans="1:14" ht="22.5">
      <c r="F2" s="666" t="s">
        <v>470</v>
      </c>
      <c r="G2" s="667"/>
      <c r="H2" s="668"/>
      <c r="I2" s="352"/>
    </row>
    <row r="3" spans="1:14" ht="3" customHeight="1"/>
    <row r="4" spans="1:14" s="138" customFormat="1" ht="11.25">
      <c r="A4" s="183"/>
      <c r="B4" s="183"/>
      <c r="C4" s="183"/>
      <c r="D4" s="183"/>
      <c r="F4" s="620" t="s">
        <v>445</v>
      </c>
      <c r="G4" s="620"/>
      <c r="H4" s="620"/>
      <c r="I4" s="641" t="s">
        <v>446</v>
      </c>
      <c r="J4" s="183"/>
      <c r="K4" s="183"/>
      <c r="L4" s="183"/>
      <c r="M4" s="183"/>
      <c r="N4" s="183"/>
    </row>
    <row r="5" spans="1:14" s="138" customFormat="1" ht="11.25" customHeight="1">
      <c r="A5" s="183"/>
      <c r="B5" s="183"/>
      <c r="C5" s="183"/>
      <c r="D5" s="183"/>
      <c r="F5" s="261" t="s">
        <v>91</v>
      </c>
      <c r="G5" s="98" t="s">
        <v>448</v>
      </c>
      <c r="H5" s="260" t="s">
        <v>439</v>
      </c>
      <c r="I5" s="641"/>
      <c r="J5" s="183"/>
      <c r="K5" s="183"/>
      <c r="L5" s="183"/>
      <c r="M5" s="183"/>
      <c r="N5" s="183"/>
    </row>
    <row r="6" spans="1:14" s="138" customFormat="1" ht="12" customHeight="1">
      <c r="A6" s="183"/>
      <c r="B6" s="183"/>
      <c r="C6" s="183"/>
      <c r="D6" s="183"/>
      <c r="F6" s="262" t="s">
        <v>92</v>
      </c>
      <c r="G6" s="264">
        <v>2</v>
      </c>
      <c r="H6" s="265">
        <v>3</v>
      </c>
      <c r="I6" s="263">
        <v>4</v>
      </c>
      <c r="J6" s="183">
        <v>4</v>
      </c>
      <c r="K6" s="183"/>
      <c r="L6" s="183"/>
      <c r="M6" s="183"/>
      <c r="N6" s="183"/>
    </row>
    <row r="7" spans="1:14" s="138" customFormat="1" ht="18.75">
      <c r="A7" s="183"/>
      <c r="B7" s="183"/>
      <c r="C7" s="183"/>
      <c r="D7" s="183"/>
      <c r="F7" s="165">
        <v>1</v>
      </c>
      <c r="G7" s="337" t="s">
        <v>471</v>
      </c>
      <c r="H7" s="259" t="str">
        <f>IF(dateCh="","",dateCh)</f>
        <v>24.04.2023</v>
      </c>
      <c r="I7" s="169" t="s">
        <v>472</v>
      </c>
      <c r="J7" s="272"/>
      <c r="K7" s="183"/>
      <c r="L7" s="183"/>
      <c r="M7" s="183"/>
      <c r="N7" s="183"/>
    </row>
    <row r="8" spans="1:14" s="138" customFormat="1" ht="45">
      <c r="A8" s="669">
        <v>1</v>
      </c>
      <c r="B8" s="183"/>
      <c r="C8" s="183"/>
      <c r="D8" s="183"/>
      <c r="F8" s="165" t="str">
        <f>"2." &amp;mergeValue(A8)</f>
        <v>2.1</v>
      </c>
      <c r="G8" s="337" t="s">
        <v>473</v>
      </c>
      <c r="H8" s="259"/>
      <c r="I8" s="169" t="s">
        <v>568</v>
      </c>
      <c r="J8" s="272"/>
      <c r="K8" s="183"/>
      <c r="L8" s="183"/>
      <c r="M8" s="183"/>
      <c r="N8" s="183"/>
    </row>
    <row r="9" spans="1:14" s="138" customFormat="1" ht="22.5">
      <c r="A9" s="669"/>
      <c r="B9" s="183"/>
      <c r="C9" s="183"/>
      <c r="D9" s="183"/>
      <c r="F9" s="165" t="str">
        <f>"3." &amp;mergeValue(A9)</f>
        <v>3.1</v>
      </c>
      <c r="G9" s="337" t="s">
        <v>474</v>
      </c>
      <c r="H9" s="259"/>
      <c r="I9" s="169" t="s">
        <v>566</v>
      </c>
      <c r="J9" s="272"/>
      <c r="K9" s="183"/>
      <c r="L9" s="183"/>
      <c r="M9" s="183"/>
      <c r="N9" s="183"/>
    </row>
    <row r="10" spans="1:14" s="138" customFormat="1" ht="22.5">
      <c r="A10" s="669"/>
      <c r="B10" s="183"/>
      <c r="C10" s="183"/>
      <c r="D10" s="183"/>
      <c r="F10" s="165" t="str">
        <f>"4."&amp;mergeValue(A10)</f>
        <v>4.1</v>
      </c>
      <c r="G10" s="337" t="s">
        <v>475</v>
      </c>
      <c r="H10" s="260" t="s">
        <v>449</v>
      </c>
      <c r="I10" s="169"/>
      <c r="J10" s="272"/>
      <c r="K10" s="183"/>
      <c r="L10" s="183"/>
      <c r="M10" s="183"/>
      <c r="N10" s="183"/>
    </row>
    <row r="11" spans="1:14"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row>
    <row r="12" spans="1:14" s="138" customFormat="1" ht="22.5">
      <c r="A12" s="669"/>
      <c r="B12" s="669"/>
      <c r="C12" s="669">
        <v>1</v>
      </c>
      <c r="D12" s="277"/>
      <c r="F12" s="165" t="str">
        <f>"4."&amp;mergeValue(A12) &amp;"."&amp;mergeValue(B12)&amp;"."&amp;mergeValue(C12)</f>
        <v>4.1.1.1</v>
      </c>
      <c r="G12" s="276" t="s">
        <v>476</v>
      </c>
      <c r="H12" s="259"/>
      <c r="I12" s="169" t="s">
        <v>479</v>
      </c>
      <c r="J12" s="272"/>
      <c r="K12" s="183"/>
      <c r="L12" s="183"/>
      <c r="M12" s="183"/>
      <c r="N12" s="183"/>
    </row>
    <row r="13" spans="1:14" s="138" customFormat="1" ht="39" customHeight="1">
      <c r="A13" s="669"/>
      <c r="B13" s="669"/>
      <c r="C13" s="669"/>
      <c r="D13" s="277">
        <v>1</v>
      </c>
      <c r="F13" s="165" t="str">
        <f>"4."&amp;mergeValue(A13) &amp;"."&amp;mergeValue(B13)&amp;"."&amp;mergeValue(C13)&amp;"."&amp;mergeValue(D13)</f>
        <v>4.1.1.1.1</v>
      </c>
      <c r="G13" s="340" t="s">
        <v>477</v>
      </c>
      <c r="H13" s="259"/>
      <c r="I13" s="670" t="s">
        <v>569</v>
      </c>
      <c r="J13" s="272"/>
      <c r="K13" s="183"/>
      <c r="L13" s="183"/>
      <c r="M13" s="183"/>
      <c r="N13" s="183"/>
    </row>
    <row r="14" spans="1:14" s="138" customFormat="1" ht="18.75">
      <c r="A14" s="669"/>
      <c r="B14" s="669"/>
      <c r="C14" s="669"/>
      <c r="D14" s="277"/>
      <c r="F14" s="273"/>
      <c r="G14" s="130" t="s">
        <v>4</v>
      </c>
      <c r="H14" s="278"/>
      <c r="I14" s="670"/>
      <c r="J14" s="272"/>
      <c r="K14" s="183"/>
      <c r="L14" s="183"/>
      <c r="M14" s="183"/>
      <c r="N14" s="183"/>
    </row>
    <row r="15" spans="1:14" s="138" customFormat="1" ht="18.75">
      <c r="A15" s="669"/>
      <c r="B15" s="669"/>
      <c r="C15" s="277"/>
      <c r="D15" s="277"/>
      <c r="F15" s="341"/>
      <c r="G15" s="168" t="s">
        <v>401</v>
      </c>
      <c r="H15" s="342"/>
      <c r="I15" s="343"/>
      <c r="J15" s="272"/>
      <c r="K15" s="183"/>
      <c r="L15" s="183"/>
      <c r="M15" s="183"/>
      <c r="N15" s="183"/>
    </row>
    <row r="16" spans="1:14" s="138" customFormat="1" ht="18.75">
      <c r="A16" s="669"/>
      <c r="B16" s="183"/>
      <c r="C16" s="183"/>
      <c r="D16" s="183"/>
      <c r="F16" s="273"/>
      <c r="G16" s="135" t="s">
        <v>483</v>
      </c>
      <c r="H16" s="274"/>
      <c r="I16" s="275"/>
      <c r="J16" s="272"/>
      <c r="K16" s="183"/>
      <c r="L16" s="183"/>
      <c r="M16" s="183"/>
      <c r="N16" s="183"/>
    </row>
    <row r="17" spans="1:14" s="138" customFormat="1" ht="18.75">
      <c r="A17" s="183"/>
      <c r="B17" s="183"/>
      <c r="C17" s="183"/>
      <c r="D17" s="183"/>
      <c r="F17" s="273"/>
      <c r="G17" s="144" t="s">
        <v>482</v>
      </c>
      <c r="H17" s="274"/>
      <c r="I17" s="275"/>
      <c r="J17" s="272"/>
      <c r="K17" s="183"/>
      <c r="L17" s="183"/>
      <c r="M17" s="183"/>
      <c r="N17" s="183"/>
    </row>
    <row r="18" spans="1:14" s="138" customFormat="1" ht="3" customHeight="1">
      <c r="A18" s="183"/>
      <c r="B18" s="183"/>
      <c r="C18" s="183"/>
      <c r="D18" s="183"/>
      <c r="F18" s="279"/>
      <c r="G18" s="280"/>
      <c r="H18" s="281"/>
      <c r="I18" s="282"/>
      <c r="J18" s="183"/>
      <c r="K18" s="183"/>
      <c r="L18" s="183"/>
      <c r="M18" s="183"/>
      <c r="N18" s="183"/>
    </row>
    <row r="19" spans="1:14" s="138" customFormat="1" ht="15" customHeight="1">
      <c r="A19" s="183"/>
      <c r="B19" s="183"/>
      <c r="C19" s="183"/>
      <c r="D19" s="183"/>
      <c r="F19" s="267"/>
      <c r="G19" s="665" t="s">
        <v>571</v>
      </c>
      <c r="H19" s="665"/>
      <c r="I19" s="194"/>
      <c r="J19" s="183"/>
      <c r="K19" s="183"/>
      <c r="L19" s="183"/>
      <c r="M19" s="183"/>
      <c r="N19" s="1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36" customWidth="1"/>
    <col min="2" max="2" width="90.7109375" style="36" customWidth="1"/>
    <col min="3" max="16384" width="9.140625" style="36"/>
  </cols>
  <sheetData>
    <row r="1" spans="2:4">
      <c r="B1" s="43" t="s">
        <v>59</v>
      </c>
    </row>
    <row r="2" spans="2:4" ht="90">
      <c r="B2" s="45" t="s">
        <v>480</v>
      </c>
    </row>
    <row r="3" spans="2:4" ht="67.5">
      <c r="B3" s="45" t="s">
        <v>389</v>
      </c>
    </row>
    <row r="4" spans="2:4" ht="33.75">
      <c r="B4" s="45" t="s">
        <v>577</v>
      </c>
    </row>
    <row r="5" spans="2:4">
      <c r="B5" s="45" t="s">
        <v>222</v>
      </c>
    </row>
    <row r="6" spans="2:4" ht="22.5">
      <c r="B6" s="45" t="s">
        <v>266</v>
      </c>
    </row>
    <row r="7" spans="2:4" ht="22.5">
      <c r="B7" s="45" t="s">
        <v>267</v>
      </c>
    </row>
    <row r="8" spans="2:4" ht="22.5">
      <c r="B8" s="45" t="s">
        <v>268</v>
      </c>
    </row>
    <row r="9" spans="2:4" ht="22.5">
      <c r="B9" s="45" t="s">
        <v>481</v>
      </c>
    </row>
    <row r="10" spans="2:4" ht="56.25">
      <c r="B10" s="45" t="s">
        <v>672</v>
      </c>
    </row>
    <row r="11" spans="2:4" ht="12.75">
      <c r="B11" s="190" t="s">
        <v>387</v>
      </c>
    </row>
    <row r="12" spans="2:4">
      <c r="B12" s="43" t="s">
        <v>181</v>
      </c>
    </row>
    <row r="13" spans="2:4" ht="22.5">
      <c r="B13" s="45" t="s">
        <v>197</v>
      </c>
    </row>
    <row r="14" spans="2:4" ht="67.5">
      <c r="B14" s="45" t="s">
        <v>250</v>
      </c>
    </row>
    <row r="15" spans="2:4" ht="22.5">
      <c r="B15" s="45" t="s">
        <v>230</v>
      </c>
    </row>
    <row r="16" spans="2:4">
      <c r="B16" s="43" t="s">
        <v>206</v>
      </c>
      <c r="D16" s="80"/>
    </row>
    <row r="17" spans="2:2" ht="33.75">
      <c r="B17" s="45" t="s">
        <v>264</v>
      </c>
    </row>
    <row r="18" spans="2:2" ht="33.75">
      <c r="B18" s="45" t="s">
        <v>265</v>
      </c>
    </row>
    <row r="19" spans="2:2">
      <c r="B19" s="45" t="s">
        <v>251</v>
      </c>
    </row>
    <row r="20" spans="2:2" ht="33.75">
      <c r="B20" s="45" t="s">
        <v>292</v>
      </c>
    </row>
    <row r="21" spans="2:2">
      <c r="B21" s="43" t="s">
        <v>219</v>
      </c>
    </row>
    <row r="22" spans="2:2">
      <c r="B22" s="45" t="s">
        <v>221</v>
      </c>
    </row>
    <row r="24" spans="2:2" ht="22.5">
      <c r="B24" s="192" t="s">
        <v>370</v>
      </c>
    </row>
    <row r="26" spans="2:2">
      <c r="B26" s="43" t="s">
        <v>331</v>
      </c>
    </row>
    <row r="27" spans="2:2" ht="22.5">
      <c r="B27" s="191" t="s">
        <v>458</v>
      </c>
    </row>
    <row r="28" spans="2:2" ht="56.25">
      <c r="B28" s="191" t="s">
        <v>457</v>
      </c>
    </row>
    <row r="29" spans="2:2">
      <c r="B29" s="254" t="s">
        <v>388</v>
      </c>
    </row>
    <row r="30" spans="2:2" ht="22.5">
      <c r="B30" s="191" t="s">
        <v>576</v>
      </c>
    </row>
    <row r="32" spans="2:2">
      <c r="B32" s="239" t="s">
        <v>431</v>
      </c>
    </row>
    <row r="33" spans="1:2" ht="14.25">
      <c r="A33" s="240">
        <v>1</v>
      </c>
      <c r="B33" s="241" t="s">
        <v>432</v>
      </c>
    </row>
    <row r="34" spans="1:2" ht="14.25">
      <c r="A34" s="240">
        <v>2</v>
      </c>
      <c r="B34" s="241" t="s">
        <v>433</v>
      </c>
    </row>
    <row r="35" spans="1:2">
      <c r="B35" s="239" t="s">
        <v>434</v>
      </c>
    </row>
    <row r="36" spans="1:2">
      <c r="B36" s="241"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53"/>
  </cols>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173" hidden="1" customWidth="1"/>
    <col min="7" max="8" width="9.140625" style="184" hidden="1" customWidth="1"/>
    <col min="9" max="9" width="3.7109375" style="194" customWidth="1"/>
    <col min="10" max="11" width="3.7109375" style="75" customWidth="1"/>
    <col min="12" max="12" width="12.7109375" style="31" customWidth="1"/>
    <col min="13" max="13" width="44.7109375" style="31" customWidth="1"/>
    <col min="14" max="14" width="1.7109375" style="31" hidden="1" customWidth="1"/>
    <col min="15" max="15" width="29.7109375" style="31" hidden="1" customWidth="1"/>
    <col min="16" max="17" width="23.7109375" style="31" hidden="1" customWidth="1"/>
    <col min="18" max="18" width="11.7109375" style="31" customWidth="1"/>
    <col min="19" max="19" width="3.7109375" style="31" customWidth="1"/>
    <col min="20" max="20" width="11.7109375" style="31" customWidth="1"/>
    <col min="21" max="21" width="8.5703125" style="31" hidden="1" customWidth="1"/>
    <col min="22" max="22" width="4.7109375" style="31" customWidth="1"/>
    <col min="23" max="23" width="115.7109375" style="31" customWidth="1"/>
    <col min="24" max="25" width="10.5703125" style="173"/>
    <col min="26" max="26" width="11.140625" style="173" customWidth="1"/>
    <col min="27" max="28" width="10.5703125" style="173"/>
    <col min="29" max="16384" width="10.5703125" style="31"/>
  </cols>
  <sheetData>
    <row r="1" spans="1:28" hidden="1"/>
    <row r="2" spans="1:28" hidden="1"/>
    <row r="3" spans="1:28" hidden="1"/>
    <row r="4" spans="1:28" ht="3" customHeight="1">
      <c r="J4" s="74"/>
      <c r="K4" s="74"/>
      <c r="L4" s="383"/>
      <c r="M4" s="383"/>
      <c r="N4" s="383"/>
    </row>
    <row r="5" spans="1:28" ht="26.1" customHeight="1">
      <c r="J5" s="74"/>
      <c r="K5" s="74"/>
      <c r="L5" s="698" t="s">
        <v>717</v>
      </c>
      <c r="M5" s="698"/>
      <c r="N5" s="698"/>
      <c r="O5" s="698"/>
      <c r="P5" s="698"/>
      <c r="Q5" s="698"/>
      <c r="R5" s="698"/>
      <c r="S5" s="698"/>
      <c r="T5" s="698"/>
      <c r="U5" s="467"/>
    </row>
    <row r="6" spans="1:28" ht="3" customHeight="1">
      <c r="J6" s="74"/>
      <c r="K6" s="74"/>
      <c r="L6" s="383"/>
      <c r="M6" s="383"/>
      <c r="N6" s="383"/>
      <c r="O6" s="384"/>
      <c r="P6" s="384"/>
      <c r="Q6" s="384"/>
      <c r="R6" s="384"/>
      <c r="S6" s="384"/>
      <c r="T6" s="384"/>
      <c r="U6" s="384"/>
    </row>
    <row r="7" spans="1:28" s="378" customFormat="1" ht="5.25" hidden="1">
      <c r="A7" s="183"/>
      <c r="B7" s="183"/>
      <c r="C7" s="183"/>
      <c r="D7" s="183"/>
      <c r="E7" s="183"/>
      <c r="F7" s="183"/>
      <c r="G7" s="183"/>
      <c r="H7" s="183"/>
      <c r="L7" s="583"/>
      <c r="M7" s="545"/>
      <c r="O7" s="674"/>
      <c r="P7" s="674"/>
      <c r="Q7" s="674"/>
      <c r="R7" s="674"/>
      <c r="S7" s="674"/>
      <c r="T7" s="674"/>
      <c r="U7" s="497"/>
      <c r="V7" s="497"/>
      <c r="X7" s="183"/>
      <c r="Y7" s="183"/>
      <c r="Z7" s="183"/>
      <c r="AA7" s="183"/>
      <c r="AB7" s="183"/>
    </row>
    <row r="8" spans="1:28" s="138" customFormat="1" ht="18.75">
      <c r="A8" s="183"/>
      <c r="B8" s="183"/>
      <c r="C8" s="183"/>
      <c r="D8" s="183"/>
      <c r="E8" s="183"/>
      <c r="F8" s="183"/>
      <c r="G8" s="183"/>
      <c r="H8" s="183"/>
      <c r="L8" s="398"/>
      <c r="M8" s="445" t="str">
        <f>"Дата подачи заявления об "&amp;IF(datePr_ch="","утверждении","изменении") &amp; " тарифов"</f>
        <v>Дата подачи заявления об утверждении тарифов</v>
      </c>
      <c r="N8" s="549"/>
      <c r="O8" s="675" t="str">
        <f>IF(datePr_ch="",IF(datePr="","",datePr),datePr_ch)</f>
        <v>21.04.2023</v>
      </c>
      <c r="P8" s="675"/>
      <c r="Q8" s="675"/>
      <c r="R8" s="675"/>
      <c r="S8" s="675"/>
      <c r="T8" s="675"/>
      <c r="U8" s="397"/>
      <c r="V8" s="397"/>
      <c r="W8" s="413"/>
      <c r="X8" s="183"/>
      <c r="Y8" s="183"/>
      <c r="Z8" s="183"/>
      <c r="AA8" s="183"/>
      <c r="AB8" s="183"/>
    </row>
    <row r="9" spans="1:28" s="138" customFormat="1" ht="22.5">
      <c r="A9" s="183"/>
      <c r="B9" s="183"/>
      <c r="C9" s="183"/>
      <c r="D9" s="183"/>
      <c r="E9" s="183"/>
      <c r="F9" s="183"/>
      <c r="G9" s="183"/>
      <c r="H9" s="183"/>
      <c r="L9" s="132"/>
      <c r="M9" s="445" t="str">
        <f>"Номер подачи заявления об "&amp;IF(numberPr_ch="","утверждении","изменении") &amp; " тарифов"</f>
        <v>Номер подачи заявления об утверждении тарифов</v>
      </c>
      <c r="N9" s="549"/>
      <c r="O9" s="675" t="str">
        <f>IF(numberPr_ch="",IF(numberPr="","",numberPr),numberPr_ch)</f>
        <v>05.2-1511</v>
      </c>
      <c r="P9" s="675"/>
      <c r="Q9" s="675"/>
      <c r="R9" s="675"/>
      <c r="S9" s="675"/>
      <c r="T9" s="675"/>
      <c r="U9" s="397"/>
      <c r="V9" s="397"/>
      <c r="W9" s="413"/>
      <c r="X9" s="183"/>
      <c r="Y9" s="183"/>
      <c r="Z9" s="183"/>
      <c r="AA9" s="183"/>
      <c r="AB9" s="183"/>
    </row>
    <row r="10" spans="1:28" s="378" customFormat="1" ht="5.25" hidden="1">
      <c r="A10" s="183"/>
      <c r="B10" s="183"/>
      <c r="C10" s="183"/>
      <c r="D10" s="183"/>
      <c r="E10" s="183"/>
      <c r="F10" s="183"/>
      <c r="G10" s="183"/>
      <c r="H10" s="183"/>
      <c r="L10" s="374"/>
      <c r="M10" s="545"/>
      <c r="O10" s="674"/>
      <c r="P10" s="674"/>
      <c r="Q10" s="674"/>
      <c r="R10" s="674"/>
      <c r="S10" s="674"/>
      <c r="T10" s="674"/>
      <c r="U10" s="497"/>
      <c r="V10" s="497"/>
      <c r="X10" s="183"/>
      <c r="Y10" s="183"/>
      <c r="Z10" s="183"/>
      <c r="AA10" s="183"/>
      <c r="AB10" s="183"/>
    </row>
    <row r="11" spans="1:28" s="138" customFormat="1" ht="11.25" hidden="1">
      <c r="A11" s="183"/>
      <c r="B11" s="183"/>
      <c r="C11" s="183"/>
      <c r="D11" s="183"/>
      <c r="E11" s="183"/>
      <c r="F11" s="183"/>
      <c r="G11" s="183"/>
      <c r="H11" s="183"/>
      <c r="L11" s="699"/>
      <c r="M11" s="699"/>
      <c r="N11" s="388"/>
      <c r="O11" s="397"/>
      <c r="P11" s="397"/>
      <c r="Q11" s="397"/>
      <c r="R11" s="397"/>
      <c r="S11" s="397"/>
      <c r="T11" s="397"/>
      <c r="U11" s="400" t="s">
        <v>371</v>
      </c>
      <c r="X11" s="183"/>
      <c r="Y11" s="183"/>
      <c r="Z11" s="183"/>
      <c r="AA11" s="183"/>
      <c r="AB11" s="183"/>
    </row>
    <row r="12" spans="1:28">
      <c r="J12" s="74"/>
      <c r="K12" s="74"/>
      <c r="L12" s="383"/>
      <c r="M12" s="383"/>
      <c r="N12" s="399"/>
      <c r="O12" s="676"/>
      <c r="P12" s="676"/>
      <c r="Q12" s="676"/>
      <c r="R12" s="676"/>
      <c r="S12" s="676"/>
      <c r="T12" s="676"/>
      <c r="U12" s="676"/>
    </row>
    <row r="13" spans="1:28">
      <c r="J13" s="74"/>
      <c r="K13" s="74"/>
      <c r="L13" s="620" t="s">
        <v>445</v>
      </c>
      <c r="M13" s="620"/>
      <c r="N13" s="620"/>
      <c r="O13" s="620"/>
      <c r="P13" s="620"/>
      <c r="Q13" s="620"/>
      <c r="R13" s="620"/>
      <c r="S13" s="620"/>
      <c r="T13" s="620"/>
      <c r="U13" s="620"/>
      <c r="V13" s="620"/>
      <c r="W13" s="620" t="s">
        <v>446</v>
      </c>
    </row>
    <row r="14" spans="1:28" ht="14.25" customHeight="1">
      <c r="J14" s="74"/>
      <c r="K14" s="74"/>
      <c r="L14" s="682" t="s">
        <v>91</v>
      </c>
      <c r="M14" s="682" t="s">
        <v>602</v>
      </c>
      <c r="N14" s="464"/>
      <c r="O14" s="683" t="s">
        <v>604</v>
      </c>
      <c r="P14" s="684"/>
      <c r="Q14" s="684"/>
      <c r="R14" s="684"/>
      <c r="S14" s="684"/>
      <c r="T14" s="685"/>
      <c r="U14" s="693" t="s">
        <v>339</v>
      </c>
      <c r="V14" s="679" t="s">
        <v>274</v>
      </c>
      <c r="W14" s="620"/>
    </row>
    <row r="15" spans="1:28" ht="14.25" customHeight="1">
      <c r="J15" s="74"/>
      <c r="K15" s="74"/>
      <c r="L15" s="682"/>
      <c r="M15" s="682"/>
      <c r="N15" s="465"/>
      <c r="O15" s="688" t="s">
        <v>578</v>
      </c>
      <c r="P15" s="686" t="s">
        <v>270</v>
      </c>
      <c r="Q15" s="687"/>
      <c r="R15" s="690" t="s">
        <v>615</v>
      </c>
      <c r="S15" s="691"/>
      <c r="T15" s="692"/>
      <c r="U15" s="694"/>
      <c r="V15" s="680"/>
      <c r="W15" s="620"/>
    </row>
    <row r="16" spans="1:28" ht="33.75" customHeight="1">
      <c r="J16" s="74"/>
      <c r="K16" s="74"/>
      <c r="L16" s="682"/>
      <c r="M16" s="682"/>
      <c r="N16" s="466"/>
      <c r="O16" s="689"/>
      <c r="P16" s="88" t="s">
        <v>579</v>
      </c>
      <c r="Q16" s="88" t="s">
        <v>6</v>
      </c>
      <c r="R16" s="89" t="s">
        <v>273</v>
      </c>
      <c r="S16" s="677" t="s">
        <v>272</v>
      </c>
      <c r="T16" s="678"/>
      <c r="U16" s="695"/>
      <c r="V16" s="681"/>
      <c r="W16" s="620"/>
    </row>
    <row r="17" spans="1:28">
      <c r="J17" s="74"/>
      <c r="K17" s="389">
        <v>1</v>
      </c>
      <c r="L17" s="452" t="s">
        <v>92</v>
      </c>
      <c r="M17" s="452" t="s">
        <v>48</v>
      </c>
      <c r="N17" s="454" t="str">
        <f ca="1">OFFSET(N17,0,-1)</f>
        <v>2</v>
      </c>
      <c r="O17" s="453">
        <f ca="1">OFFSET(O17,0,-1)+1</f>
        <v>3</v>
      </c>
      <c r="P17" s="453">
        <f ca="1">OFFSET(P17,0,-1)+1</f>
        <v>4</v>
      </c>
      <c r="Q17" s="453">
        <f ca="1">OFFSET(Q17,0,-1)+1</f>
        <v>5</v>
      </c>
      <c r="R17" s="453">
        <f ca="1">OFFSET(R17,0,-1)+1</f>
        <v>6</v>
      </c>
      <c r="S17" s="700">
        <f ca="1">OFFSET(S17,0,-1)+1</f>
        <v>7</v>
      </c>
      <c r="T17" s="700"/>
      <c r="U17" s="453">
        <f ca="1">OFFSET(U17,0,-2)+1</f>
        <v>8</v>
      </c>
      <c r="V17" s="454">
        <f ca="1">OFFSET(V17,0,-1)</f>
        <v>8</v>
      </c>
      <c r="W17" s="453">
        <f ca="1">OFFSET(W17,0,-1)+1</f>
        <v>9</v>
      </c>
    </row>
    <row r="18" spans="1:28" ht="22.5">
      <c r="A18" s="701">
        <v>1</v>
      </c>
      <c r="E18" s="184"/>
      <c r="F18" s="284"/>
      <c r="G18" s="284"/>
      <c r="H18" s="284"/>
      <c r="J18" s="506"/>
      <c r="K18" s="509"/>
      <c r="L18" s="402">
        <f>mergeValue(A18)</f>
        <v>1</v>
      </c>
      <c r="M18" s="450" t="s">
        <v>19</v>
      </c>
      <c r="N18" s="451"/>
      <c r="O18" s="702"/>
      <c r="P18" s="702"/>
      <c r="Q18" s="702"/>
      <c r="R18" s="702"/>
      <c r="S18" s="702"/>
      <c r="T18" s="702"/>
      <c r="U18" s="702"/>
      <c r="V18" s="702"/>
      <c r="W18" s="446" t="s">
        <v>718</v>
      </c>
      <c r="Y18" s="182"/>
      <c r="Z18" s="182" t="str">
        <f t="shared" ref="Z18:Z31" si="0">IF(M18="","",M18 )</f>
        <v>Наименование тарифа</v>
      </c>
      <c r="AA18" s="182"/>
      <c r="AB18" s="182"/>
    </row>
    <row r="19" spans="1:28" ht="22.5">
      <c r="A19" s="701"/>
      <c r="B19" s="701">
        <v>1</v>
      </c>
      <c r="E19" s="284"/>
      <c r="F19" s="284"/>
      <c r="G19" s="284"/>
      <c r="H19" s="284"/>
      <c r="I19" s="151"/>
      <c r="J19" s="505"/>
      <c r="K19" s="507"/>
      <c r="L19" s="402" t="str">
        <f>mergeValue(A19) &amp;"."&amp; mergeValue(B19)</f>
        <v>1.1</v>
      </c>
      <c r="M19" s="418" t="s">
        <v>15</v>
      </c>
      <c r="N19" s="451"/>
      <c r="O19" s="702"/>
      <c r="P19" s="702"/>
      <c r="Q19" s="702"/>
      <c r="R19" s="702"/>
      <c r="S19" s="702"/>
      <c r="T19" s="702"/>
      <c r="U19" s="702"/>
      <c r="V19" s="702"/>
      <c r="W19" s="446" t="s">
        <v>459</v>
      </c>
      <c r="Y19" s="182"/>
      <c r="Z19" s="182" t="str">
        <f t="shared" si="0"/>
        <v>Территория действия тарифа</v>
      </c>
      <c r="AA19" s="182"/>
      <c r="AB19" s="182"/>
    </row>
    <row r="20" spans="1:28" ht="22.5">
      <c r="A20" s="701"/>
      <c r="B20" s="701"/>
      <c r="C20" s="701">
        <v>1</v>
      </c>
      <c r="E20" s="284"/>
      <c r="F20" s="284"/>
      <c r="G20" s="284"/>
      <c r="H20" s="284"/>
      <c r="I20" s="508"/>
      <c r="J20" s="505"/>
      <c r="K20" s="507"/>
      <c r="L20" s="402" t="str">
        <f>mergeValue(A20) &amp;"."&amp; mergeValue(B20)&amp;"."&amp; mergeValue(C20)</f>
        <v>1.1.1</v>
      </c>
      <c r="M20" s="419" t="s">
        <v>7</v>
      </c>
      <c r="N20" s="451"/>
      <c r="O20" s="702"/>
      <c r="P20" s="702"/>
      <c r="Q20" s="702"/>
      <c r="R20" s="702"/>
      <c r="S20" s="702"/>
      <c r="T20" s="702"/>
      <c r="U20" s="702"/>
      <c r="V20" s="702"/>
      <c r="W20" s="446" t="s">
        <v>600</v>
      </c>
      <c r="Y20" s="182"/>
      <c r="Z20" s="182" t="str">
        <f t="shared" si="0"/>
        <v xml:space="preserve">Наименование системы теплоснабжения </v>
      </c>
      <c r="AA20" s="182"/>
      <c r="AB20" s="182"/>
    </row>
    <row r="21" spans="1:28" ht="22.5">
      <c r="A21" s="701"/>
      <c r="B21" s="701"/>
      <c r="C21" s="701"/>
      <c r="D21" s="701">
        <v>1</v>
      </c>
      <c r="E21" s="284"/>
      <c r="F21" s="284"/>
      <c r="G21" s="284"/>
      <c r="H21" s="284"/>
      <c r="I21" s="508"/>
      <c r="J21" s="505"/>
      <c r="K21" s="507"/>
      <c r="L21" s="402" t="str">
        <f>mergeValue(A21) &amp;"."&amp; mergeValue(B21)&amp;"."&amp; mergeValue(C21)&amp;"."&amp; mergeValue(D21)</f>
        <v>1.1.1.1</v>
      </c>
      <c r="M21" s="420" t="s">
        <v>21</v>
      </c>
      <c r="N21" s="451"/>
      <c r="O21" s="702"/>
      <c r="P21" s="702"/>
      <c r="Q21" s="702"/>
      <c r="R21" s="702"/>
      <c r="S21" s="702"/>
      <c r="T21" s="702"/>
      <c r="U21" s="702"/>
      <c r="V21" s="702"/>
      <c r="W21" s="446" t="s">
        <v>601</v>
      </c>
      <c r="Y21" s="182"/>
      <c r="Z21" s="182" t="str">
        <f t="shared" si="0"/>
        <v xml:space="preserve">Источник тепловой энергии  </v>
      </c>
      <c r="AA21" s="182"/>
      <c r="AB21" s="182"/>
    </row>
    <row r="22" spans="1:28" ht="78.75">
      <c r="A22" s="701"/>
      <c r="B22" s="701"/>
      <c r="C22" s="701"/>
      <c r="D22" s="701"/>
      <c r="E22" s="701">
        <v>1</v>
      </c>
      <c r="F22" s="284"/>
      <c r="G22" s="284"/>
      <c r="H22" s="173">
        <v>1</v>
      </c>
      <c r="I22" s="701">
        <v>1</v>
      </c>
      <c r="J22" s="284"/>
      <c r="K22" s="511"/>
      <c r="L22" s="402" t="str">
        <f>mergeValue(A22) &amp;"."&amp; mergeValue(B22)&amp;"."&amp; mergeValue(C22)&amp;"."&amp; mergeValue(D22)&amp;"."&amp; mergeValue(E22)</f>
        <v>1.1.1.1.1</v>
      </c>
      <c r="M22" s="422" t="s">
        <v>8</v>
      </c>
      <c r="N22" s="451"/>
      <c r="O22" s="703"/>
      <c r="P22" s="703"/>
      <c r="Q22" s="703"/>
      <c r="R22" s="703"/>
      <c r="S22" s="703"/>
      <c r="T22" s="703"/>
      <c r="U22" s="703"/>
      <c r="V22" s="703"/>
      <c r="W22" s="446" t="s">
        <v>719</v>
      </c>
      <c r="Y22" s="182"/>
      <c r="Z22" s="182" t="str">
        <f t="shared" si="0"/>
        <v>Схема подключения теплопотребляющей установки к коллектору источника тепловой энергии</v>
      </c>
      <c r="AA22" s="182"/>
      <c r="AB22" s="182"/>
    </row>
    <row r="23" spans="1:28" ht="33.75">
      <c r="A23" s="701"/>
      <c r="B23" s="701"/>
      <c r="C23" s="701"/>
      <c r="D23" s="701"/>
      <c r="E23" s="701"/>
      <c r="F23" s="701">
        <v>1</v>
      </c>
      <c r="G23" s="173"/>
      <c r="H23" s="173"/>
      <c r="I23" s="701"/>
      <c r="J23" s="701">
        <v>1</v>
      </c>
      <c r="K23" s="512"/>
      <c r="L23" s="402" t="str">
        <f>mergeValue(A23) &amp;"."&amp; mergeValue(B23)&amp;"."&amp; mergeValue(C23)&amp;"."&amp; mergeValue(D23)&amp;"."&amp; mergeValue(E23)&amp;"."&amp; mergeValue(F23)</f>
        <v>1.1.1.1.1.1</v>
      </c>
      <c r="M23" s="423" t="s">
        <v>9</v>
      </c>
      <c r="N23" s="451"/>
      <c r="O23" s="704"/>
      <c r="P23" s="705"/>
      <c r="Q23" s="705"/>
      <c r="R23" s="705"/>
      <c r="S23" s="705"/>
      <c r="T23" s="705"/>
      <c r="U23" s="705"/>
      <c r="V23" s="706"/>
      <c r="W23" s="446" t="s">
        <v>720</v>
      </c>
      <c r="Y23" s="182"/>
      <c r="Z23" s="182" t="str">
        <f t="shared" si="0"/>
        <v>Группа потребителей</v>
      </c>
      <c r="AA23" s="182"/>
      <c r="AB23" s="182"/>
    </row>
    <row r="24" spans="1:28" ht="122.1" customHeight="1">
      <c r="A24" s="701"/>
      <c r="B24" s="701"/>
      <c r="C24" s="701"/>
      <c r="D24" s="701"/>
      <c r="E24" s="701"/>
      <c r="F24" s="701"/>
      <c r="G24" s="173">
        <v>1</v>
      </c>
      <c r="H24" s="173"/>
      <c r="I24" s="701"/>
      <c r="J24" s="701"/>
      <c r="K24" s="512">
        <v>1</v>
      </c>
      <c r="L24" s="402" t="str">
        <f>mergeValue(A24) &amp;"."&amp; mergeValue(B24)&amp;"."&amp; mergeValue(C24)&amp;"."&amp; mergeValue(D24)&amp;"."&amp; mergeValue(E24)&amp;"."&amp; mergeValue(F24)&amp;"."&amp; mergeValue(G24)</f>
        <v>1.1.1.1.1.1.1</v>
      </c>
      <c r="M24" s="528"/>
      <c r="N24" s="451"/>
      <c r="O24" s="428"/>
      <c r="P24" s="428"/>
      <c r="Q24" s="539"/>
      <c r="R24" s="707"/>
      <c r="S24" s="697" t="s">
        <v>83</v>
      </c>
      <c r="T24" s="696"/>
      <c r="U24" s="697" t="s">
        <v>84</v>
      </c>
      <c r="V24" s="428"/>
      <c r="W24" s="671" t="s">
        <v>721</v>
      </c>
      <c r="X24" s="173" t="str">
        <f>strCheckDate(O25:V25)</f>
        <v/>
      </c>
      <c r="Y24" s="182"/>
      <c r="Z24" s="182" t="str">
        <f t="shared" si="0"/>
        <v/>
      </c>
      <c r="AA24" s="182"/>
      <c r="AB24" s="182"/>
    </row>
    <row r="25" spans="1:28" ht="11.25" hidden="1">
      <c r="A25" s="701"/>
      <c r="B25" s="701"/>
      <c r="C25" s="701"/>
      <c r="D25" s="701"/>
      <c r="E25" s="701"/>
      <c r="F25" s="701"/>
      <c r="G25" s="173"/>
      <c r="H25" s="173"/>
      <c r="I25" s="701"/>
      <c r="J25" s="701"/>
      <c r="K25" s="512"/>
      <c r="L25" s="244"/>
      <c r="M25" s="451"/>
      <c r="N25" s="451"/>
      <c r="O25" s="428"/>
      <c r="P25" s="428"/>
      <c r="Q25" s="438" t="str">
        <f>R24 &amp; "-" &amp; T24</f>
        <v>-</v>
      </c>
      <c r="R25" s="696"/>
      <c r="S25" s="697"/>
      <c r="T25" s="696"/>
      <c r="U25" s="697"/>
      <c r="V25" s="428"/>
      <c r="W25" s="672"/>
      <c r="Y25" s="182"/>
      <c r="Z25" s="182" t="str">
        <f t="shared" si="0"/>
        <v/>
      </c>
      <c r="AA25" s="182"/>
      <c r="AB25" s="182"/>
    </row>
    <row r="26" spans="1:28" ht="15" customHeight="1">
      <c r="A26" s="701"/>
      <c r="B26" s="701"/>
      <c r="C26" s="701"/>
      <c r="D26" s="701"/>
      <c r="E26" s="701"/>
      <c r="F26" s="701"/>
      <c r="G26" s="284"/>
      <c r="H26" s="173"/>
      <c r="I26" s="701"/>
      <c r="J26" s="701"/>
      <c r="K26" s="511"/>
      <c r="L26" s="416"/>
      <c r="M26" s="425" t="s">
        <v>24</v>
      </c>
      <c r="N26" s="141"/>
      <c r="O26" s="141"/>
      <c r="P26" s="141"/>
      <c r="Q26" s="141"/>
      <c r="R26" s="141"/>
      <c r="S26" s="141"/>
      <c r="T26" s="141"/>
      <c r="U26" s="141"/>
      <c r="V26" s="426"/>
      <c r="W26" s="673"/>
      <c r="Y26" s="182"/>
      <c r="Z26" s="182" t="str">
        <f t="shared" si="0"/>
        <v>Добавить вид теплоносителя (параметры теплоносителя)</v>
      </c>
      <c r="AA26" s="182"/>
      <c r="AB26" s="182"/>
    </row>
    <row r="27" spans="1:28" ht="15" customHeight="1">
      <c r="A27" s="701"/>
      <c r="B27" s="701"/>
      <c r="C27" s="701"/>
      <c r="D27" s="701"/>
      <c r="E27" s="701"/>
      <c r="F27" s="284"/>
      <c r="G27" s="284"/>
      <c r="H27" s="173"/>
      <c r="I27" s="701"/>
      <c r="J27" s="284"/>
      <c r="K27" s="511"/>
      <c r="L27" s="416"/>
      <c r="M27" s="424" t="s">
        <v>10</v>
      </c>
      <c r="N27" s="141"/>
      <c r="O27" s="141"/>
      <c r="P27" s="141"/>
      <c r="Q27" s="141"/>
      <c r="R27" s="141"/>
      <c r="S27" s="141"/>
      <c r="T27" s="141"/>
      <c r="U27" s="429"/>
      <c r="V27" s="141"/>
      <c r="W27" s="468"/>
      <c r="Y27" s="182"/>
      <c r="Z27" s="182" t="str">
        <f t="shared" si="0"/>
        <v>Добавить группу потребителей</v>
      </c>
      <c r="AA27" s="182"/>
      <c r="AB27" s="182"/>
    </row>
    <row r="28" spans="1:28" ht="15" customHeight="1">
      <c r="A28" s="701"/>
      <c r="B28" s="701"/>
      <c r="C28" s="701"/>
      <c r="D28" s="701"/>
      <c r="E28" s="510"/>
      <c r="F28" s="284"/>
      <c r="G28" s="284"/>
      <c r="H28" s="284"/>
      <c r="I28" s="506"/>
      <c r="J28" s="73"/>
      <c r="K28" s="509"/>
      <c r="L28" s="416"/>
      <c r="M28" s="421" t="s">
        <v>11</v>
      </c>
      <c r="N28" s="141"/>
      <c r="O28" s="141"/>
      <c r="P28" s="141"/>
      <c r="Q28" s="141"/>
      <c r="R28" s="141"/>
      <c r="S28" s="141"/>
      <c r="T28" s="141"/>
      <c r="U28" s="429"/>
      <c r="V28" s="141"/>
      <c r="W28" s="468"/>
      <c r="Y28" s="182"/>
      <c r="Z28" s="182" t="str">
        <f t="shared" si="0"/>
        <v>Добавить схему подключения</v>
      </c>
      <c r="AA28" s="182"/>
      <c r="AB28" s="182"/>
    </row>
    <row r="29" spans="1:28" ht="15" customHeight="1">
      <c r="A29" s="701"/>
      <c r="B29" s="701"/>
      <c r="C29" s="701"/>
      <c r="D29" s="510"/>
      <c r="E29" s="510"/>
      <c r="F29" s="284"/>
      <c r="G29" s="284"/>
      <c r="H29" s="284"/>
      <c r="I29" s="506"/>
      <c r="J29" s="73"/>
      <c r="K29" s="509"/>
      <c r="L29" s="416"/>
      <c r="M29" s="130" t="s">
        <v>16</v>
      </c>
      <c r="N29" s="141"/>
      <c r="O29" s="141"/>
      <c r="P29" s="141"/>
      <c r="Q29" s="141"/>
      <c r="R29" s="141"/>
      <c r="S29" s="141"/>
      <c r="T29" s="141"/>
      <c r="U29" s="429"/>
      <c r="V29" s="141"/>
      <c r="W29" s="468"/>
      <c r="Y29" s="182"/>
      <c r="Z29" s="182" t="str">
        <f t="shared" si="0"/>
        <v>Добавить источник тепловой энергии</v>
      </c>
      <c r="AA29" s="182"/>
      <c r="AB29" s="182"/>
    </row>
    <row r="30" spans="1:28" ht="15" customHeight="1">
      <c r="A30" s="701"/>
      <c r="B30" s="701"/>
      <c r="C30" s="510"/>
      <c r="D30" s="510"/>
      <c r="E30" s="510"/>
      <c r="F30" s="510"/>
      <c r="G30" s="515"/>
      <c r="H30" s="506"/>
      <c r="I30" s="513"/>
      <c r="J30" s="73"/>
      <c r="K30" s="514"/>
      <c r="L30" s="416"/>
      <c r="M30" s="129" t="s">
        <v>17</v>
      </c>
      <c r="N30" s="141"/>
      <c r="O30" s="141"/>
      <c r="P30" s="141"/>
      <c r="Q30" s="141"/>
      <c r="R30" s="141"/>
      <c r="S30" s="141"/>
      <c r="T30" s="141"/>
      <c r="U30" s="429"/>
      <c r="V30" s="141"/>
      <c r="W30" s="468"/>
      <c r="Y30" s="182"/>
      <c r="Z30" s="182" t="str">
        <f t="shared" si="0"/>
        <v>Добавить наименование системы теплоснабжения</v>
      </c>
      <c r="AA30" s="182"/>
      <c r="AB30" s="182"/>
    </row>
    <row r="31" spans="1:28" ht="15" customHeight="1">
      <c r="A31" s="701"/>
      <c r="B31" s="510"/>
      <c r="C31" s="510"/>
      <c r="D31" s="510"/>
      <c r="E31" s="510"/>
      <c r="F31" s="510"/>
      <c r="G31" s="515"/>
      <c r="H31" s="506"/>
      <c r="I31" s="506"/>
      <c r="J31" s="73"/>
      <c r="K31" s="509"/>
      <c r="L31" s="416"/>
      <c r="M31" s="135" t="s">
        <v>18</v>
      </c>
      <c r="N31" s="141"/>
      <c r="O31" s="141"/>
      <c r="P31" s="141"/>
      <c r="Q31" s="141"/>
      <c r="R31" s="141"/>
      <c r="S31" s="141"/>
      <c r="T31" s="141"/>
      <c r="U31" s="429"/>
      <c r="V31" s="141"/>
      <c r="W31" s="468"/>
      <c r="Y31" s="182"/>
      <c r="Z31" s="182" t="str">
        <f t="shared" si="0"/>
        <v>Добавить территорию действия тарифа</v>
      </c>
      <c r="AA31" s="182"/>
      <c r="AB31" s="182"/>
    </row>
    <row r="32" spans="1:28" customFormat="1" ht="15" customHeight="1">
      <c r="L32" s="391"/>
      <c r="M32" s="144" t="s">
        <v>308</v>
      </c>
      <c r="N32" s="141"/>
      <c r="O32" s="141"/>
      <c r="P32" s="141"/>
      <c r="Q32" s="141"/>
      <c r="R32" s="141"/>
      <c r="S32" s="141"/>
      <c r="T32" s="141"/>
      <c r="U32" s="429"/>
      <c r="V32" s="141"/>
      <c r="W32" s="468"/>
      <c r="X32" s="175"/>
      <c r="Y32" s="175"/>
      <c r="Z32" s="175"/>
      <c r="AA32" s="175"/>
      <c r="AB32" s="175"/>
    </row>
    <row r="33" spans="1:28" ht="11.25">
      <c r="A33" s="31"/>
      <c r="B33" s="31"/>
      <c r="C33" s="31"/>
      <c r="D33" s="31"/>
      <c r="E33" s="31"/>
      <c r="F33" s="31"/>
      <c r="G33" s="31"/>
      <c r="H33" s="31"/>
      <c r="I33" s="31"/>
      <c r="J33" s="31"/>
      <c r="K33" s="31"/>
      <c r="X33" s="31"/>
      <c r="Y33" s="31"/>
      <c r="Z33" s="31"/>
      <c r="AA33" s="31"/>
      <c r="AB33" s="31"/>
    </row>
    <row r="34" spans="1:28" ht="89.25" customHeight="1">
      <c r="L34" s="1">
        <v>1</v>
      </c>
      <c r="M34" s="665" t="s">
        <v>722</v>
      </c>
      <c r="N34" s="665"/>
      <c r="O34" s="665"/>
      <c r="P34" s="665"/>
      <c r="Q34" s="665"/>
      <c r="R34" s="665"/>
      <c r="S34" s="665"/>
      <c r="T34" s="665"/>
      <c r="U34" s="665"/>
      <c r="V34" s="665"/>
      <c r="W34" s="665"/>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184" hidden="1" customWidth="1"/>
    <col min="2" max="4" width="3.7109375" style="173" hidden="1" customWidth="1"/>
    <col min="5" max="5" width="3.7109375" style="75" customWidth="1"/>
    <col min="6" max="6" width="9.7109375" style="31" customWidth="1"/>
    <col min="7" max="7" width="37.7109375" style="31" customWidth="1"/>
    <col min="8" max="8" width="66.85546875" style="31" customWidth="1"/>
    <col min="9" max="9" width="115.7109375" style="31" customWidth="1"/>
    <col min="10" max="11" width="10.5703125" style="173"/>
    <col min="12" max="12" width="11.140625" style="173" customWidth="1"/>
    <col min="13" max="20" width="10.5703125" style="173"/>
    <col min="21" max="16384" width="10.5703125" style="31"/>
  </cols>
  <sheetData>
    <row r="1" spans="1:20" ht="3" customHeight="1">
      <c r="A1" s="184" t="s">
        <v>48</v>
      </c>
    </row>
    <row r="2" spans="1:20" ht="22.5">
      <c r="F2" s="666" t="s">
        <v>470</v>
      </c>
      <c r="G2" s="667"/>
      <c r="H2" s="668"/>
      <c r="I2" s="352"/>
    </row>
    <row r="3" spans="1:20" ht="3" customHeight="1"/>
    <row r="4" spans="1:20" s="138" customFormat="1" ht="11.25">
      <c r="A4" s="183"/>
      <c r="B4" s="183"/>
      <c r="C4" s="183"/>
      <c r="D4" s="183"/>
      <c r="F4" s="620" t="s">
        <v>445</v>
      </c>
      <c r="G4" s="620"/>
      <c r="H4" s="620"/>
      <c r="I4" s="641" t="s">
        <v>446</v>
      </c>
      <c r="J4" s="183"/>
      <c r="K4" s="183"/>
      <c r="L4" s="183"/>
      <c r="M4" s="183"/>
      <c r="N4" s="183"/>
      <c r="O4" s="183"/>
      <c r="P4" s="183"/>
      <c r="Q4" s="183"/>
      <c r="R4" s="183"/>
      <c r="S4" s="183"/>
      <c r="T4" s="183"/>
    </row>
    <row r="5" spans="1:20" s="138" customFormat="1" ht="11.25" customHeight="1">
      <c r="A5" s="183"/>
      <c r="B5" s="183"/>
      <c r="C5" s="183"/>
      <c r="D5" s="183"/>
      <c r="F5" s="261" t="s">
        <v>91</v>
      </c>
      <c r="G5" s="98" t="s">
        <v>448</v>
      </c>
      <c r="H5" s="260" t="s">
        <v>439</v>
      </c>
      <c r="I5" s="641"/>
      <c r="J5" s="183"/>
      <c r="K5" s="183"/>
      <c r="L5" s="183"/>
      <c r="M5" s="183"/>
      <c r="N5" s="183"/>
      <c r="O5" s="183"/>
      <c r="P5" s="183"/>
      <c r="Q5" s="183"/>
      <c r="R5" s="183"/>
      <c r="S5" s="183"/>
      <c r="T5" s="183"/>
    </row>
    <row r="6" spans="1:20" s="138" customFormat="1" ht="12" customHeight="1">
      <c r="A6" s="183"/>
      <c r="B6" s="183"/>
      <c r="C6" s="183"/>
      <c r="D6" s="183"/>
      <c r="F6" s="262" t="s">
        <v>92</v>
      </c>
      <c r="G6" s="264">
        <v>2</v>
      </c>
      <c r="H6" s="265">
        <v>3</v>
      </c>
      <c r="I6" s="263">
        <v>4</v>
      </c>
      <c r="J6" s="183">
        <v>4</v>
      </c>
      <c r="K6" s="183"/>
      <c r="L6" s="183"/>
      <c r="M6" s="183"/>
      <c r="N6" s="183"/>
      <c r="O6" s="183"/>
      <c r="P6" s="183"/>
      <c r="Q6" s="183"/>
      <c r="R6" s="183"/>
      <c r="S6" s="183"/>
      <c r="T6" s="183"/>
    </row>
    <row r="7" spans="1:20" s="138" customFormat="1" ht="18.75">
      <c r="A7" s="183"/>
      <c r="B7" s="183"/>
      <c r="C7" s="183"/>
      <c r="D7" s="183"/>
      <c r="F7" s="165">
        <v>1</v>
      </c>
      <c r="G7" s="337" t="s">
        <v>471</v>
      </c>
      <c r="H7" s="259" t="str">
        <f>IF(dateCh="","",dateCh)</f>
        <v>24.04.2023</v>
      </c>
      <c r="I7" s="169" t="s">
        <v>472</v>
      </c>
      <c r="J7" s="272"/>
      <c r="K7" s="183"/>
      <c r="L7" s="183"/>
      <c r="M7" s="183"/>
      <c r="N7" s="183"/>
      <c r="O7" s="183"/>
      <c r="P7" s="183"/>
      <c r="Q7" s="183"/>
      <c r="R7" s="183"/>
      <c r="S7" s="183"/>
      <c r="T7" s="183"/>
    </row>
    <row r="8" spans="1:20" s="138" customFormat="1" ht="45">
      <c r="A8" s="669">
        <v>1</v>
      </c>
      <c r="B8" s="183"/>
      <c r="C8" s="183"/>
      <c r="D8" s="183"/>
      <c r="F8" s="165" t="str">
        <f>"2." &amp;mergeValue(A8)</f>
        <v>2.1</v>
      </c>
      <c r="G8" s="337" t="s">
        <v>473</v>
      </c>
      <c r="H8" s="259"/>
      <c r="I8" s="169" t="s">
        <v>568</v>
      </c>
      <c r="J8" s="272"/>
      <c r="K8" s="183"/>
      <c r="L8" s="183"/>
      <c r="M8" s="183"/>
      <c r="N8" s="183"/>
      <c r="O8" s="183"/>
      <c r="P8" s="183"/>
      <c r="Q8" s="183"/>
      <c r="R8" s="183"/>
      <c r="S8" s="183"/>
      <c r="T8" s="183"/>
    </row>
    <row r="9" spans="1:20" s="138" customFormat="1" ht="22.5">
      <c r="A9" s="669"/>
      <c r="B9" s="183"/>
      <c r="C9" s="183"/>
      <c r="D9" s="183"/>
      <c r="F9" s="165" t="str">
        <f>"3." &amp;mergeValue(A9)</f>
        <v>3.1</v>
      </c>
      <c r="G9" s="337" t="s">
        <v>474</v>
      </c>
      <c r="H9" s="259"/>
      <c r="I9" s="169" t="s">
        <v>566</v>
      </c>
      <c r="J9" s="272"/>
      <c r="K9" s="183"/>
      <c r="L9" s="183"/>
      <c r="M9" s="183"/>
      <c r="N9" s="183"/>
      <c r="O9" s="183"/>
      <c r="P9" s="183"/>
      <c r="Q9" s="183"/>
      <c r="R9" s="183"/>
      <c r="S9" s="183"/>
      <c r="T9" s="183"/>
    </row>
    <row r="10" spans="1:20" s="138" customFormat="1" ht="22.5">
      <c r="A10" s="669"/>
      <c r="B10" s="183"/>
      <c r="C10" s="183"/>
      <c r="D10" s="183"/>
      <c r="F10" s="165" t="str">
        <f>"4."&amp;mergeValue(A10)</f>
        <v>4.1</v>
      </c>
      <c r="G10" s="337" t="s">
        <v>475</v>
      </c>
      <c r="H10" s="260" t="s">
        <v>449</v>
      </c>
      <c r="I10" s="169"/>
      <c r="J10" s="272"/>
      <c r="K10" s="183"/>
      <c r="L10" s="183"/>
      <c r="M10" s="183"/>
      <c r="N10" s="183"/>
      <c r="O10" s="183"/>
      <c r="P10" s="183"/>
      <c r="Q10" s="183"/>
      <c r="R10" s="183"/>
      <c r="S10" s="183"/>
      <c r="T10" s="183"/>
    </row>
    <row r="11" spans="1:20" s="138" customFormat="1" ht="18.75">
      <c r="A11" s="669"/>
      <c r="B11" s="669">
        <v>1</v>
      </c>
      <c r="C11" s="277"/>
      <c r="D11" s="277"/>
      <c r="F11" s="165" t="str">
        <f>"4."&amp;mergeValue(A11) &amp;"."&amp;mergeValue(B11)</f>
        <v>4.1.1</v>
      </c>
      <c r="G11" s="266" t="s">
        <v>570</v>
      </c>
      <c r="H11" s="259" t="str">
        <f>IF(region_name="","",region_name)</f>
        <v>Курская область</v>
      </c>
      <c r="I11" s="169" t="s">
        <v>478</v>
      </c>
      <c r="J11" s="272"/>
      <c r="K11" s="183"/>
      <c r="L11" s="183"/>
      <c r="M11" s="183"/>
      <c r="N11" s="183"/>
      <c r="O11" s="183"/>
      <c r="P11" s="183"/>
      <c r="Q11" s="183"/>
      <c r="R11" s="183"/>
      <c r="S11" s="183"/>
      <c r="T11" s="183"/>
    </row>
    <row r="12" spans="1:20" s="138" customFormat="1" ht="22.5">
      <c r="A12" s="669"/>
      <c r="B12" s="669"/>
      <c r="C12" s="669">
        <v>1</v>
      </c>
      <c r="D12" s="277"/>
      <c r="F12" s="165" t="str">
        <f>"4."&amp;mergeValue(A12) &amp;"."&amp;mergeValue(B12)&amp;"."&amp;mergeValue(C12)</f>
        <v>4.1.1.1</v>
      </c>
      <c r="G12" s="276" t="s">
        <v>476</v>
      </c>
      <c r="H12" s="259"/>
      <c r="I12" s="169" t="s">
        <v>479</v>
      </c>
      <c r="J12" s="272"/>
      <c r="K12" s="183"/>
      <c r="L12" s="183"/>
      <c r="M12" s="183"/>
      <c r="N12" s="183"/>
      <c r="O12" s="183"/>
      <c r="P12" s="183"/>
      <c r="Q12" s="183"/>
      <c r="R12" s="183"/>
      <c r="S12" s="183"/>
      <c r="T12" s="183"/>
    </row>
    <row r="13" spans="1:20" s="138" customFormat="1" ht="39" customHeight="1">
      <c r="A13" s="669"/>
      <c r="B13" s="669"/>
      <c r="C13" s="669"/>
      <c r="D13" s="277">
        <v>1</v>
      </c>
      <c r="F13" s="165" t="str">
        <f>"4."&amp;mergeValue(A13) &amp;"."&amp;mergeValue(B13)&amp;"."&amp;mergeValue(C13)&amp;"."&amp;mergeValue(D13)</f>
        <v>4.1.1.1.1</v>
      </c>
      <c r="G13" s="340" t="s">
        <v>477</v>
      </c>
      <c r="H13" s="259"/>
      <c r="I13" s="670" t="s">
        <v>569</v>
      </c>
      <c r="J13" s="272"/>
      <c r="K13" s="183"/>
      <c r="L13" s="183"/>
      <c r="M13" s="183"/>
      <c r="N13" s="183"/>
      <c r="O13" s="183"/>
      <c r="P13" s="183"/>
      <c r="Q13" s="183"/>
      <c r="R13" s="183"/>
      <c r="S13" s="183"/>
      <c r="T13" s="183"/>
    </row>
    <row r="14" spans="1:20" s="138" customFormat="1" ht="18.75">
      <c r="A14" s="669"/>
      <c r="B14" s="669"/>
      <c r="C14" s="669"/>
      <c r="D14" s="277"/>
      <c r="F14" s="273"/>
      <c r="G14" s="130" t="s">
        <v>4</v>
      </c>
      <c r="H14" s="278"/>
      <c r="I14" s="670"/>
      <c r="J14" s="272"/>
      <c r="K14" s="183"/>
      <c r="L14" s="183"/>
      <c r="M14" s="183"/>
      <c r="N14" s="183"/>
      <c r="O14" s="183"/>
      <c r="P14" s="183"/>
      <c r="Q14" s="183"/>
      <c r="R14" s="183"/>
      <c r="S14" s="183"/>
      <c r="T14" s="183"/>
    </row>
    <row r="15" spans="1:20" s="138" customFormat="1" ht="18.75">
      <c r="A15" s="669"/>
      <c r="B15" s="669"/>
      <c r="C15" s="277"/>
      <c r="D15" s="277"/>
      <c r="F15" s="341"/>
      <c r="G15" s="168" t="s">
        <v>401</v>
      </c>
      <c r="H15" s="342"/>
      <c r="I15" s="343"/>
      <c r="J15" s="272"/>
      <c r="K15" s="183"/>
      <c r="L15" s="183"/>
      <c r="M15" s="183"/>
      <c r="N15" s="183"/>
      <c r="O15" s="183"/>
      <c r="P15" s="183"/>
      <c r="Q15" s="183"/>
      <c r="R15" s="183"/>
      <c r="S15" s="183"/>
      <c r="T15" s="183"/>
    </row>
    <row r="16" spans="1:20" s="138" customFormat="1" ht="18.75">
      <c r="A16" s="669"/>
      <c r="B16" s="183"/>
      <c r="C16" s="183"/>
      <c r="D16" s="183"/>
      <c r="F16" s="273"/>
      <c r="G16" s="135" t="s">
        <v>483</v>
      </c>
      <c r="H16" s="274"/>
      <c r="I16" s="275"/>
      <c r="J16" s="272"/>
      <c r="K16" s="183"/>
      <c r="L16" s="183"/>
      <c r="M16" s="183"/>
      <c r="N16" s="183"/>
      <c r="O16" s="183"/>
      <c r="P16" s="183"/>
      <c r="Q16" s="183"/>
      <c r="R16" s="183"/>
      <c r="S16" s="183"/>
      <c r="T16" s="183"/>
    </row>
    <row r="17" spans="1:20" s="138" customFormat="1" ht="18.75">
      <c r="A17" s="183"/>
      <c r="B17" s="183"/>
      <c r="C17" s="183"/>
      <c r="D17" s="183"/>
      <c r="F17" s="273"/>
      <c r="G17" s="144" t="s">
        <v>482</v>
      </c>
      <c r="H17" s="274"/>
      <c r="I17" s="275"/>
      <c r="J17" s="272"/>
      <c r="K17" s="183"/>
      <c r="L17" s="183"/>
      <c r="M17" s="183"/>
      <c r="N17" s="183"/>
      <c r="O17" s="183"/>
      <c r="P17" s="183"/>
      <c r="Q17" s="183"/>
      <c r="R17" s="183"/>
      <c r="S17" s="183"/>
      <c r="T17" s="183"/>
    </row>
    <row r="18" spans="1:20" s="138" customFormat="1" ht="3" customHeight="1">
      <c r="A18" s="183"/>
      <c r="B18" s="183"/>
      <c r="C18" s="183"/>
      <c r="D18" s="183"/>
      <c r="F18" s="279"/>
      <c r="G18" s="280"/>
      <c r="H18" s="281"/>
      <c r="I18" s="282"/>
      <c r="J18" s="183"/>
      <c r="K18" s="183"/>
      <c r="L18" s="183"/>
      <c r="M18" s="183"/>
      <c r="N18" s="183"/>
      <c r="O18" s="183"/>
      <c r="P18" s="183"/>
      <c r="Q18" s="183"/>
      <c r="R18" s="183"/>
      <c r="S18" s="183"/>
      <c r="T18" s="183"/>
    </row>
    <row r="19" spans="1:20" s="138" customFormat="1" ht="15" customHeight="1">
      <c r="A19" s="183"/>
      <c r="B19" s="183"/>
      <c r="C19" s="183"/>
      <c r="D19" s="183"/>
      <c r="F19" s="267"/>
      <c r="G19" s="665" t="s">
        <v>571</v>
      </c>
      <c r="H19" s="665"/>
      <c r="I19" s="194"/>
      <c r="J19" s="183"/>
      <c r="K19" s="183"/>
      <c r="L19" s="183"/>
      <c r="M19" s="183"/>
      <c r="N19" s="183"/>
      <c r="O19" s="183"/>
      <c r="P19" s="183"/>
      <c r="Q19" s="183"/>
      <c r="R19" s="183"/>
      <c r="S19" s="183"/>
      <c r="T19" s="183"/>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Т-ТН</vt:lpstr>
      <vt:lpstr>Форма 4.10.3 | Т-ТН</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Home</cp:lastModifiedBy>
  <cp:lastPrinted>2013-08-29T08:11:20Z</cp:lastPrinted>
  <dcterms:created xsi:type="dcterms:W3CDTF">2004-05-21T07:18:45Z</dcterms:created>
  <dcterms:modified xsi:type="dcterms:W3CDTF">2023-04-24T20:16:22Z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